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ree.robinson\Downloads\"/>
    </mc:Choice>
  </mc:AlternateContent>
  <xr:revisionPtr revIDLastSave="0" documentId="8_{A32D66FC-3AFC-49BA-B955-CAE9A77B2075}" xr6:coauthVersionLast="47" xr6:coauthVersionMax="47" xr10:uidLastSave="{00000000-0000-0000-0000-000000000000}"/>
  <bookViews>
    <workbookView xWindow="4572" yWindow="3132" windowWidth="17280" windowHeight="9108" tabRatio="683" firstSheet="16" activeTab="16" xr2:uid="{00000000-000D-0000-FFFF-FFFF00000000}"/>
  </bookViews>
  <sheets>
    <sheet name="Condition" sheetId="71" state="hidden" r:id="rId1"/>
    <sheet name="JPN2" sheetId="95" state="hidden" r:id="rId2"/>
    <sheet name="JPN3" sheetId="96" state="hidden" r:id="rId3"/>
    <sheet name="JPN4" sheetId="97" state="hidden" r:id="rId4"/>
    <sheet name="PUS" sheetId="98" state="hidden" r:id="rId5"/>
    <sheet name="SEA2" sheetId="100" state="hidden" r:id="rId6"/>
    <sheet name="SEA3" sheetId="101" state="hidden" r:id="rId7"/>
    <sheet name="SEA4" sheetId="102" state="hidden" r:id="rId8"/>
    <sheet name="EUR2" sheetId="110" state="hidden" r:id="rId9"/>
    <sheet name="NOA2" sheetId="106" state="hidden" r:id="rId10"/>
    <sheet name="NOA3" sheetId="107" state="hidden" r:id="rId11"/>
    <sheet name="NOA4" sheetId="108" state="hidden" r:id="rId12"/>
    <sheet name="CAN" sheetId="67" state="hidden" r:id="rId13"/>
    <sheet name="CHN2" sheetId="112" state="hidden" r:id="rId14"/>
    <sheet name="CHN3" sheetId="113" state="hidden" r:id="rId15"/>
    <sheet name="ROR" sheetId="115" state="hidden" r:id="rId16"/>
    <sheet name="AKLBNE " sheetId="88" r:id="rId17"/>
    <sheet name="工作表2" sheetId="128" state="hidden" r:id="rId18"/>
    <sheet name="BNEAKL CI vs NZ vs QF" sheetId="129" state="hidden" r:id="rId19"/>
    <sheet name="工作表5" sheetId="136" state="hidden" r:id="rId20"/>
    <sheet name="工作表3" sheetId="134" state="hidden" r:id="rId21"/>
    <sheet name="工作表1" sheetId="117" state="hidden" r:id="rId22"/>
    <sheet name="Domestic add-on" sheetId="87" state="hidden" r:id="rId23"/>
    <sheet name="2019 AUG-SEP FF" sheetId="65" state="hidden" r:id="rId24"/>
  </sheets>
  <definedNames>
    <definedName name="_xlnm.Print_Area" localSheetId="23">'2019 AUG-SEP FF'!$A$1:$L$31</definedName>
    <definedName name="_xlnm.Print_Area" localSheetId="16">'AKLBNE '!$A$1:$V$157</definedName>
    <definedName name="_xlnm.Print_Area" localSheetId="13">'CHN2'!$A$1:$R$103</definedName>
    <definedName name="_xlnm.Print_Area" localSheetId="14">'CHN3'!$A$1:$R$103</definedName>
    <definedName name="_xlnm.Print_Area" localSheetId="0">Condition!$A$1:$R$41</definedName>
    <definedName name="_xlnm.Print_Area" localSheetId="22">'Domestic add-on'!$A$1:$I$56</definedName>
    <definedName name="_xlnm.Print_Area" localSheetId="8">'EUR2'!$A$1:$R$103</definedName>
    <definedName name="_xlnm.Print_Area" localSheetId="1">'JPN2'!$A$1:$R$100</definedName>
    <definedName name="_xlnm.Print_Area" localSheetId="2">'JPN3'!$A$1:$R$100</definedName>
    <definedName name="_xlnm.Print_Area" localSheetId="3">'JPN4'!$A$1:$R$100</definedName>
    <definedName name="_xlnm.Print_Area" localSheetId="9">'NOA2'!$A$1:$R$171</definedName>
    <definedName name="_xlnm.Print_Area" localSheetId="10">'NOA3'!$A$1:$R$100</definedName>
    <definedName name="_xlnm.Print_Area" localSheetId="11">'NOA4'!$A$1:$R$101</definedName>
    <definedName name="_xlnm.Print_Area" localSheetId="4">PUS!$A$1:$R$102</definedName>
    <definedName name="_xlnm.Print_Area" localSheetId="15">ROR!$A$1:$R$102</definedName>
    <definedName name="_xlnm.Print_Area" localSheetId="5">'SEA2'!$A$1:$R$98</definedName>
    <definedName name="_xlnm.Print_Area" localSheetId="6">'SEA3'!$A$1:$R$98</definedName>
    <definedName name="_xlnm.Print_Area" localSheetId="7">'SEA4'!$A$1:$R$98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34" l="1"/>
  <c r="G17" i="134"/>
  <c r="F17" i="134"/>
  <c r="G16" i="134"/>
  <c r="F16" i="134"/>
  <c r="E110" i="88" l="1"/>
  <c r="E111" i="88"/>
  <c r="E112" i="88"/>
  <c r="E113" i="88"/>
  <c r="E73" i="88" l="1"/>
  <c r="E83" i="88"/>
  <c r="E84" i="88"/>
  <c r="E85" i="88"/>
  <c r="E86" i="88"/>
  <c r="E87" i="88"/>
  <c r="E91" i="88"/>
  <c r="E92" i="88"/>
  <c r="E93" i="88"/>
  <c r="E94" i="88"/>
  <c r="E95" i="88"/>
  <c r="E96" i="88"/>
  <c r="E97" i="88"/>
  <c r="E98" i="88"/>
  <c r="E99" i="88"/>
  <c r="E100" i="88"/>
  <c r="E101" i="88"/>
  <c r="E102" i="88"/>
  <c r="E103" i="88"/>
  <c r="E104" i="88"/>
  <c r="E105" i="88"/>
  <c r="E106" i="88"/>
  <c r="E107" i="88"/>
  <c r="E108" i="88"/>
  <c r="E63" i="88"/>
  <c r="E64" i="88"/>
  <c r="E65" i="88"/>
  <c r="E66" i="88"/>
  <c r="E67" i="88"/>
  <c r="E68" i="88"/>
  <c r="E69" i="88"/>
  <c r="E70" i="88"/>
  <c r="E71" i="88"/>
  <c r="E72" i="88"/>
  <c r="E77" i="88"/>
  <c r="E78" i="88"/>
  <c r="E79" i="88"/>
  <c r="G92" i="88" l="1"/>
  <c r="G68" i="88"/>
  <c r="G65" i="88"/>
  <c r="G64" i="88"/>
  <c r="G96" i="88"/>
  <c r="G63" i="88"/>
  <c r="G98" i="88"/>
  <c r="G110" i="88"/>
  <c r="G83" i="88"/>
  <c r="G105" i="88"/>
  <c r="G103" i="88"/>
  <c r="G101" i="88"/>
  <c r="G70" i="88"/>
  <c r="G104" i="88"/>
  <c r="G71" i="88"/>
  <c r="G99" i="88"/>
  <c r="G69" i="88"/>
  <c r="E82" i="88" l="1"/>
  <c r="E81" i="88"/>
  <c r="E80" i="88"/>
  <c r="E76" i="88"/>
  <c r="E75" i="88"/>
  <c r="E74" i="88"/>
  <c r="AF18" i="128"/>
  <c r="AF17" i="128"/>
  <c r="AF16" i="128"/>
  <c r="AF15" i="128"/>
  <c r="AF14" i="128"/>
  <c r="AF13" i="128"/>
  <c r="AF12" i="128"/>
  <c r="AF11" i="128"/>
  <c r="AF10" i="128"/>
  <c r="AF9" i="128"/>
  <c r="AF8" i="128"/>
  <c r="AF7" i="128"/>
  <c r="AF6" i="128"/>
  <c r="AF5" i="128"/>
  <c r="AF4" i="128"/>
  <c r="AF3" i="128"/>
  <c r="AF2" i="128"/>
  <c r="G80" i="88" l="1"/>
  <c r="G74" i="88"/>
  <c r="G75" i="88"/>
  <c r="G76" i="88"/>
  <c r="J43" i="129"/>
  <c r="Z42" i="129"/>
  <c r="J42" i="129"/>
  <c r="Z41" i="129"/>
  <c r="J41" i="129"/>
  <c r="Z40" i="129"/>
  <c r="J40" i="129"/>
  <c r="Z39" i="129"/>
  <c r="J39" i="129"/>
  <c r="Z38" i="129"/>
  <c r="J38" i="129"/>
  <c r="J37" i="129"/>
  <c r="J36" i="129"/>
  <c r="J35" i="129"/>
  <c r="J34" i="129"/>
  <c r="J33" i="129"/>
  <c r="J32" i="129"/>
  <c r="AP30" i="129"/>
  <c r="AP29" i="129"/>
  <c r="AP28" i="129"/>
  <c r="AP26" i="129"/>
  <c r="Z26" i="129"/>
  <c r="J26" i="129"/>
  <c r="AP25" i="129"/>
  <c r="J25" i="129"/>
  <c r="AP24" i="129"/>
  <c r="J24" i="129"/>
  <c r="J23" i="129"/>
  <c r="J22" i="129"/>
  <c r="AP21" i="129"/>
  <c r="Z21" i="129"/>
  <c r="J21" i="129"/>
  <c r="AP20" i="129"/>
  <c r="Z20" i="129"/>
  <c r="J20" i="129"/>
  <c r="AP19" i="129"/>
  <c r="Z19" i="129"/>
  <c r="J19" i="129"/>
  <c r="AP18" i="129"/>
  <c r="Z18" i="129"/>
  <c r="J18" i="129"/>
  <c r="AP17" i="129"/>
  <c r="Z17" i="129"/>
  <c r="J17" i="129"/>
  <c r="AP16" i="129"/>
  <c r="Z16" i="129"/>
  <c r="J16" i="129"/>
  <c r="AP15" i="129"/>
  <c r="J15" i="129"/>
  <c r="Z14" i="129"/>
  <c r="Z13" i="129"/>
  <c r="J13" i="129"/>
  <c r="AP12" i="129"/>
  <c r="Z12" i="129"/>
  <c r="J12" i="129"/>
  <c r="AP11" i="129"/>
  <c r="Z11" i="129"/>
  <c r="J11" i="129"/>
  <c r="AP10" i="129"/>
  <c r="Z10" i="129"/>
  <c r="J10" i="129"/>
  <c r="AP8" i="129"/>
  <c r="AP7" i="129"/>
  <c r="J7" i="129"/>
  <c r="AP6" i="129"/>
  <c r="Z6" i="129"/>
  <c r="J6" i="129"/>
  <c r="AP5" i="129"/>
  <c r="J5" i="129"/>
  <c r="AP4" i="129"/>
  <c r="Z4" i="129"/>
  <c r="J4" i="129"/>
  <c r="AP3" i="129"/>
  <c r="Z3" i="129"/>
  <c r="J3" i="129"/>
  <c r="AP2" i="129"/>
  <c r="Z2" i="129"/>
  <c r="J2" i="129"/>
  <c r="Q18" i="128" l="1"/>
  <c r="R18" i="128" s="1"/>
  <c r="Q17" i="128"/>
  <c r="R17" i="128" s="1"/>
  <c r="Q16" i="128"/>
  <c r="R16" i="128" s="1"/>
  <c r="Q15" i="128"/>
  <c r="R15" i="128" s="1"/>
  <c r="Q14" i="128"/>
  <c r="R14" i="128" s="1"/>
  <c r="Q13" i="128"/>
  <c r="R13" i="128" s="1"/>
  <c r="Q12" i="128"/>
  <c r="R12" i="128" s="1"/>
  <c r="Q11" i="128"/>
  <c r="R11" i="128" s="1"/>
  <c r="Q10" i="128"/>
  <c r="R10" i="128" s="1"/>
  <c r="Q8" i="128"/>
  <c r="R8" i="128" s="1"/>
  <c r="Q7" i="128"/>
  <c r="R7" i="128" s="1"/>
  <c r="Q6" i="128"/>
  <c r="R6" i="128" s="1"/>
  <c r="Q5" i="128"/>
  <c r="Q4" i="128"/>
  <c r="R4" i="128" s="1"/>
  <c r="Q3" i="128"/>
  <c r="R3" i="128" s="1"/>
  <c r="H14" i="128"/>
  <c r="J14" i="128" s="1"/>
  <c r="H13" i="128"/>
  <c r="J13" i="128" s="1"/>
  <c r="H9" i="128"/>
  <c r="J9" i="128" s="1"/>
  <c r="H8" i="128"/>
  <c r="J8" i="128" s="1"/>
  <c r="H7" i="128"/>
  <c r="J7" i="128" s="1"/>
  <c r="H3" i="128"/>
  <c r="J3" i="128" s="1"/>
  <c r="H2" i="128"/>
  <c r="J2" i="128" s="1"/>
  <c r="G15" i="128"/>
  <c r="H15" i="128" s="1"/>
  <c r="J15" i="128" s="1"/>
  <c r="G35" i="128"/>
  <c r="H35" i="128" s="1"/>
  <c r="J35" i="128" s="1"/>
  <c r="G32" i="128"/>
  <c r="H32" i="128" s="1"/>
  <c r="J32" i="128" s="1"/>
  <c r="G19" i="128"/>
  <c r="H19" i="128" s="1"/>
  <c r="J19" i="128" s="1"/>
  <c r="G10" i="128"/>
  <c r="H10" i="128" s="1"/>
  <c r="J10" i="128" s="1"/>
  <c r="G4" i="128"/>
  <c r="H4" i="128" s="1"/>
  <c r="J4" i="128" s="1"/>
  <c r="G22" i="128"/>
  <c r="H22" i="128" s="1"/>
  <c r="J22" i="128" s="1"/>
  <c r="G27" i="128"/>
  <c r="H27" i="128" s="1"/>
  <c r="J27" i="128" s="1"/>
  <c r="G39" i="128"/>
  <c r="H39" i="128" s="1"/>
  <c r="J39" i="128" s="1"/>
  <c r="G44" i="128"/>
  <c r="H44" i="128" s="1"/>
  <c r="J44" i="128" s="1"/>
  <c r="F36" i="88" l="1"/>
  <c r="F41" i="88"/>
  <c r="F53" i="88"/>
  <c r="F57" i="88"/>
  <c r="F21" i="88" l="1"/>
  <c r="F28" i="88" l="1"/>
  <c r="F27" i="88"/>
  <c r="F26" i="88"/>
  <c r="F25" i="88"/>
  <c r="F24" i="88"/>
  <c r="F23" i="88"/>
  <c r="F22" i="88"/>
  <c r="F20" i="88"/>
  <c r="F19" i="88"/>
  <c r="F18" i="88"/>
  <c r="F17" i="88"/>
  <c r="F16" i="88"/>
  <c r="F15" i="88"/>
  <c r="F14" i="88"/>
  <c r="F13" i="88"/>
  <c r="F12" i="88"/>
  <c r="F58" i="88"/>
  <c r="F56" i="88"/>
  <c r="F55" i="88"/>
  <c r="F54" i="88"/>
  <c r="F52" i="88"/>
  <c r="F51" i="88"/>
  <c r="F50" i="88"/>
  <c r="F49" i="88"/>
  <c r="F48" i="88"/>
  <c r="F47" i="88"/>
  <c r="F46" i="88"/>
  <c r="F45" i="88"/>
  <c r="F44" i="88"/>
  <c r="F43" i="88"/>
  <c r="F42" i="88"/>
  <c r="F40" i="88"/>
  <c r="F39" i="88"/>
  <c r="F38" i="88"/>
  <c r="F37" i="88"/>
  <c r="F35" i="88"/>
  <c r="F34" i="88"/>
  <c r="F33" i="88"/>
  <c r="F32" i="88"/>
  <c r="F31" i="88"/>
  <c r="F30" i="88"/>
  <c r="F29" i="88"/>
  <c r="A13" i="88" l="1"/>
  <c r="A14" i="88" s="1"/>
  <c r="A15" i="88" s="1"/>
  <c r="A16" i="88" s="1"/>
  <c r="A17" i="88" s="1"/>
  <c r="A18" i="88" s="1"/>
  <c r="A19" i="88" s="1"/>
  <c r="A20" i="88" s="1"/>
  <c r="A21" i="88" s="1"/>
  <c r="A22" i="88" s="1"/>
  <c r="A23" i="88" s="1"/>
  <c r="A24" i="88" s="1"/>
  <c r="A25" i="88" s="1"/>
  <c r="A26" i="88" s="1"/>
  <c r="A27" i="88" s="1"/>
  <c r="A28" i="88" s="1"/>
  <c r="A29" i="88" s="1"/>
  <c r="A30" i="88" s="1"/>
  <c r="A31" i="88" s="1"/>
  <c r="A32" i="88" s="1"/>
  <c r="A33" i="88" s="1"/>
  <c r="A34" i="88" s="1"/>
  <c r="A35" i="88" s="1"/>
  <c r="A36" i="88" s="1"/>
  <c r="A37" i="88" s="1"/>
  <c r="A38" i="88" s="1"/>
  <c r="A39" i="88" s="1"/>
  <c r="A40" i="88" s="1"/>
  <c r="A41" i="88" s="1"/>
  <c r="A42" i="88" s="1"/>
  <c r="A43" i="88" s="1"/>
  <c r="A44" i="88" s="1"/>
  <c r="A45" i="88" s="1"/>
  <c r="A46" i="88" s="1"/>
  <c r="A47" i="88" s="1"/>
  <c r="A48" i="88" s="1"/>
  <c r="A49" i="88" s="1"/>
  <c r="A50" i="88" s="1"/>
  <c r="A51" i="88" s="1"/>
  <c r="A52" i="88" s="1"/>
  <c r="A53" i="88" s="1"/>
  <c r="A54" i="88" s="1"/>
  <c r="A55" i="88" s="1"/>
  <c r="A56" i="88" s="1"/>
  <c r="A57" i="88" s="1"/>
  <c r="A58" i="88" s="1"/>
  <c r="E139" i="88" l="1"/>
  <c r="A36" i="108" l="1"/>
  <c r="A37" i="108" s="1"/>
  <c r="A38" i="108" s="1"/>
  <c r="A39" i="108" s="1"/>
  <c r="A40" i="108" s="1"/>
  <c r="A41" i="108" s="1"/>
  <c r="A42" i="108" s="1"/>
  <c r="A43" i="108" s="1"/>
  <c r="A32" i="108"/>
  <c r="A33" i="108" s="1"/>
  <c r="A29" i="108"/>
  <c r="A20" i="108"/>
  <c r="A21" i="108" s="1"/>
  <c r="A22" i="108" s="1"/>
  <c r="A23" i="108" s="1"/>
  <c r="A24" i="108" s="1"/>
  <c r="A25" i="108" s="1"/>
  <c r="A26" i="108" s="1"/>
  <c r="A27" i="108" s="1"/>
  <c r="A17" i="108"/>
  <c r="A13" i="108"/>
  <c r="A36" i="107"/>
  <c r="A37" i="107" s="1"/>
  <c r="A38" i="107" s="1"/>
  <c r="A39" i="107" s="1"/>
  <c r="A40" i="107" s="1"/>
  <c r="A41" i="107" s="1"/>
  <c r="A42" i="107" s="1"/>
  <c r="A43" i="107" s="1"/>
  <c r="A32" i="107"/>
  <c r="A33" i="107" s="1"/>
  <c r="A29" i="107"/>
  <c r="A20" i="107"/>
  <c r="A21" i="107" s="1"/>
  <c r="A22" i="107" s="1"/>
  <c r="A23" i="107" s="1"/>
  <c r="A24" i="107" s="1"/>
  <c r="A25" i="107" s="1"/>
  <c r="A26" i="107" s="1"/>
  <c r="A27" i="107" s="1"/>
  <c r="A17" i="107"/>
  <c r="A13" i="107"/>
  <c r="G115" i="106"/>
  <c r="I115" i="106" s="1"/>
  <c r="G114" i="106"/>
  <c r="K113" i="106"/>
  <c r="G113" i="106"/>
  <c r="I113" i="106" s="1"/>
  <c r="K112" i="106"/>
  <c r="G112" i="106"/>
  <c r="K111" i="106"/>
  <c r="G111" i="106"/>
  <c r="K110" i="106"/>
  <c r="G110" i="106"/>
  <c r="I110" i="106" s="1"/>
  <c r="K109" i="106"/>
  <c r="G109" i="106"/>
  <c r="I109" i="106" s="1"/>
  <c r="K108" i="106"/>
  <c r="G108" i="106"/>
  <c r="I108" i="106" s="1"/>
  <c r="A108" i="106"/>
  <c r="A109" i="106" s="1"/>
  <c r="A110" i="106" s="1"/>
  <c r="A111" i="106" s="1"/>
  <c r="A112" i="106" s="1"/>
  <c r="A113" i="106" s="1"/>
  <c r="A114" i="106" s="1"/>
  <c r="A115" i="106" s="1"/>
  <c r="K107" i="106"/>
  <c r="G107" i="106"/>
  <c r="I107" i="106" s="1"/>
  <c r="K106" i="106"/>
  <c r="G106" i="106"/>
  <c r="K105" i="106"/>
  <c r="G105" i="106"/>
  <c r="I105" i="106" s="1"/>
  <c r="K104" i="106"/>
  <c r="G104" i="106"/>
  <c r="A104" i="106"/>
  <c r="A105" i="106" s="1"/>
  <c r="K103" i="106"/>
  <c r="G103" i="106"/>
  <c r="I103" i="106" s="1"/>
  <c r="K102" i="106"/>
  <c r="G102" i="106"/>
  <c r="I102" i="106" s="1"/>
  <c r="K101" i="106"/>
  <c r="G101" i="106"/>
  <c r="I101" i="106" s="1"/>
  <c r="A101" i="106"/>
  <c r="K100" i="106"/>
  <c r="G100" i="106"/>
  <c r="I100" i="106" s="1"/>
  <c r="P99" i="106"/>
  <c r="G99" i="106"/>
  <c r="P98" i="106"/>
  <c r="G98" i="106"/>
  <c r="I98" i="106" s="1"/>
  <c r="P97" i="106"/>
  <c r="K97" i="106"/>
  <c r="G97" i="106"/>
  <c r="I97" i="106" s="1"/>
  <c r="P96" i="106"/>
  <c r="K96" i="106"/>
  <c r="G96" i="106"/>
  <c r="P95" i="106"/>
  <c r="K95" i="106"/>
  <c r="G95" i="106"/>
  <c r="I95" i="106" s="1"/>
  <c r="P94" i="106"/>
  <c r="K94" i="106"/>
  <c r="G94" i="106"/>
  <c r="I94" i="106" s="1"/>
  <c r="P93" i="106"/>
  <c r="K93" i="106"/>
  <c r="G93" i="106"/>
  <c r="I93" i="106" s="1"/>
  <c r="P92" i="106"/>
  <c r="K92" i="106"/>
  <c r="G92" i="106"/>
  <c r="A92" i="106"/>
  <c r="A93" i="106" s="1"/>
  <c r="A94" i="106" s="1"/>
  <c r="A95" i="106" s="1"/>
  <c r="A96" i="106" s="1"/>
  <c r="A97" i="106" s="1"/>
  <c r="A98" i="106" s="1"/>
  <c r="A99" i="106" s="1"/>
  <c r="P91" i="106"/>
  <c r="K91" i="106"/>
  <c r="G91" i="106"/>
  <c r="I91" i="106" s="1"/>
  <c r="P90" i="106"/>
  <c r="K90" i="106"/>
  <c r="G90" i="106"/>
  <c r="I90" i="106" s="1"/>
  <c r="P89" i="106"/>
  <c r="K89" i="106"/>
  <c r="G89" i="106"/>
  <c r="A89" i="106"/>
  <c r="P88" i="106"/>
  <c r="K88" i="106"/>
  <c r="G88" i="106"/>
  <c r="I88" i="106" s="1"/>
  <c r="P87" i="106"/>
  <c r="K87" i="106"/>
  <c r="G87" i="106"/>
  <c r="I87" i="106" s="1"/>
  <c r="P86" i="106"/>
  <c r="K86" i="106"/>
  <c r="G86" i="106"/>
  <c r="P85" i="106"/>
  <c r="K85" i="106"/>
  <c r="G85" i="106"/>
  <c r="I85" i="106" s="1"/>
  <c r="A85" i="106"/>
  <c r="P84" i="106"/>
  <c r="K84" i="106"/>
  <c r="G84" i="106"/>
  <c r="I84" i="106" s="1"/>
  <c r="G43" i="106"/>
  <c r="I43" i="106" s="1"/>
  <c r="G42" i="106"/>
  <c r="I42" i="106" s="1"/>
  <c r="K41" i="106"/>
  <c r="G41" i="106"/>
  <c r="I41" i="106" s="1"/>
  <c r="K40" i="106"/>
  <c r="G40" i="106"/>
  <c r="I40" i="106" s="1"/>
  <c r="K39" i="106"/>
  <c r="G39" i="106"/>
  <c r="K38" i="106"/>
  <c r="G38" i="106"/>
  <c r="I38" i="106" s="1"/>
  <c r="K37" i="106"/>
  <c r="G37" i="106"/>
  <c r="I37" i="106" s="1"/>
  <c r="K36" i="106"/>
  <c r="G36" i="106"/>
  <c r="I36" i="106" s="1"/>
  <c r="A36" i="106"/>
  <c r="A37" i="106" s="1"/>
  <c r="A38" i="106" s="1"/>
  <c r="A39" i="106" s="1"/>
  <c r="A40" i="106" s="1"/>
  <c r="A41" i="106" s="1"/>
  <c r="A42" i="106" s="1"/>
  <c r="A43" i="106" s="1"/>
  <c r="K35" i="106"/>
  <c r="G35" i="106"/>
  <c r="I35" i="106" s="1"/>
  <c r="K34" i="106"/>
  <c r="G34" i="106"/>
  <c r="K33" i="106"/>
  <c r="G33" i="106"/>
  <c r="I33" i="106" s="1"/>
  <c r="K32" i="106"/>
  <c r="G32" i="106"/>
  <c r="I32" i="106" s="1"/>
  <c r="A32" i="106"/>
  <c r="A33" i="106" s="1"/>
  <c r="K31" i="106"/>
  <c r="G31" i="106"/>
  <c r="I31" i="106" s="1"/>
  <c r="K30" i="106"/>
  <c r="G30" i="106"/>
  <c r="I30" i="106" s="1"/>
  <c r="K29" i="106"/>
  <c r="G29" i="106"/>
  <c r="I29" i="106" s="1"/>
  <c r="A29" i="106"/>
  <c r="K28" i="106"/>
  <c r="G28" i="106"/>
  <c r="I28" i="106" s="1"/>
  <c r="P27" i="106"/>
  <c r="G27" i="106"/>
  <c r="P26" i="106"/>
  <c r="G26" i="106"/>
  <c r="I26" i="106" s="1"/>
  <c r="P25" i="106"/>
  <c r="K25" i="106"/>
  <c r="G25" i="106"/>
  <c r="I25" i="106" s="1"/>
  <c r="P24" i="106"/>
  <c r="K24" i="106"/>
  <c r="G24" i="106"/>
  <c r="I24" i="106" s="1"/>
  <c r="P23" i="106"/>
  <c r="K23" i="106"/>
  <c r="G23" i="106"/>
  <c r="I23" i="106" s="1"/>
  <c r="P22" i="106"/>
  <c r="K22" i="106"/>
  <c r="G22" i="106"/>
  <c r="I22" i="106" s="1"/>
  <c r="P21" i="106"/>
  <c r="K21" i="106"/>
  <c r="G21" i="106"/>
  <c r="I21" i="106" s="1"/>
  <c r="P20" i="106"/>
  <c r="K20" i="106"/>
  <c r="G20" i="106"/>
  <c r="I20" i="106" s="1"/>
  <c r="A20" i="106"/>
  <c r="A21" i="106" s="1"/>
  <c r="A22" i="106" s="1"/>
  <c r="A23" i="106" s="1"/>
  <c r="A24" i="106" s="1"/>
  <c r="A25" i="106" s="1"/>
  <c r="A26" i="106" s="1"/>
  <c r="A27" i="106" s="1"/>
  <c r="P19" i="106"/>
  <c r="K19" i="106"/>
  <c r="G19" i="106"/>
  <c r="I19" i="106" s="1"/>
  <c r="P18" i="106"/>
  <c r="K18" i="106"/>
  <c r="G18" i="106"/>
  <c r="I18" i="106" s="1"/>
  <c r="P17" i="106"/>
  <c r="K17" i="106"/>
  <c r="G17" i="106"/>
  <c r="I17" i="106" s="1"/>
  <c r="A17" i="106"/>
  <c r="P16" i="106"/>
  <c r="K16" i="106"/>
  <c r="G16" i="106"/>
  <c r="I16" i="106" s="1"/>
  <c r="P15" i="106"/>
  <c r="K15" i="106"/>
  <c r="G15" i="106"/>
  <c r="I15" i="106" s="1"/>
  <c r="P14" i="106"/>
  <c r="K14" i="106"/>
  <c r="G14" i="106"/>
  <c r="I14" i="106" s="1"/>
  <c r="P13" i="106"/>
  <c r="K13" i="106"/>
  <c r="G13" i="106"/>
  <c r="I13" i="106" s="1"/>
  <c r="A13" i="106"/>
  <c r="P12" i="106"/>
  <c r="K12" i="106"/>
  <c r="G12" i="106"/>
  <c r="I12" i="106" s="1"/>
  <c r="A72" i="106"/>
  <c r="A73" i="106" s="1"/>
  <c r="A74" i="106" s="1"/>
  <c r="A75" i="106" s="1"/>
  <c r="A76" i="106" s="1"/>
  <c r="A77" i="106" s="1"/>
  <c r="A78" i="106" s="1"/>
  <c r="A79" i="106" s="1"/>
  <c r="A68" i="106"/>
  <c r="A69" i="106" s="1"/>
  <c r="A65" i="106"/>
  <c r="A56" i="106"/>
  <c r="A57" i="106" s="1"/>
  <c r="A58" i="106" s="1"/>
  <c r="A59" i="106" s="1"/>
  <c r="A60" i="106" s="1"/>
  <c r="A61" i="106" s="1"/>
  <c r="A62" i="106" s="1"/>
  <c r="A63" i="106" s="1"/>
  <c r="A53" i="106"/>
  <c r="A49" i="106"/>
  <c r="A36" i="102"/>
  <c r="A37" i="102" s="1"/>
  <c r="A38" i="102" s="1"/>
  <c r="A39" i="102" s="1"/>
  <c r="A40" i="102" s="1"/>
  <c r="A41" i="102" s="1"/>
  <c r="A42" i="102" s="1"/>
  <c r="A43" i="102" s="1"/>
  <c r="A32" i="102"/>
  <c r="A33" i="102" s="1"/>
  <c r="A29" i="102"/>
  <c r="A20" i="102"/>
  <c r="A21" i="102" s="1"/>
  <c r="A22" i="102" s="1"/>
  <c r="A23" i="102" s="1"/>
  <c r="A24" i="102" s="1"/>
  <c r="A25" i="102" s="1"/>
  <c r="A26" i="102" s="1"/>
  <c r="A27" i="102" s="1"/>
  <c r="A17" i="102"/>
  <c r="A13" i="102"/>
  <c r="A36" i="101"/>
  <c r="A37" i="101" s="1"/>
  <c r="A38" i="101" s="1"/>
  <c r="A39" i="101" s="1"/>
  <c r="A40" i="101" s="1"/>
  <c r="A41" i="101" s="1"/>
  <c r="A42" i="101" s="1"/>
  <c r="A43" i="101" s="1"/>
  <c r="A32" i="101"/>
  <c r="A33" i="101" s="1"/>
  <c r="A29" i="101"/>
  <c r="A20" i="101"/>
  <c r="A21" i="101" s="1"/>
  <c r="A22" i="101" s="1"/>
  <c r="A23" i="101" s="1"/>
  <c r="A24" i="101" s="1"/>
  <c r="A25" i="101" s="1"/>
  <c r="A26" i="101" s="1"/>
  <c r="A27" i="101" s="1"/>
  <c r="A17" i="101"/>
  <c r="A13" i="101"/>
  <c r="A36" i="100"/>
  <c r="A37" i="100" s="1"/>
  <c r="A38" i="100" s="1"/>
  <c r="A39" i="100" s="1"/>
  <c r="A40" i="100" s="1"/>
  <c r="A41" i="100" s="1"/>
  <c r="A42" i="100" s="1"/>
  <c r="A43" i="100" s="1"/>
  <c r="A32" i="100"/>
  <c r="A33" i="100" s="1"/>
  <c r="A29" i="100"/>
  <c r="A20" i="100"/>
  <c r="A21" i="100" s="1"/>
  <c r="A22" i="100" s="1"/>
  <c r="A23" i="100" s="1"/>
  <c r="A24" i="100" s="1"/>
  <c r="A25" i="100" s="1"/>
  <c r="A26" i="100" s="1"/>
  <c r="A27" i="100" s="1"/>
  <c r="A17" i="100"/>
  <c r="A13" i="100"/>
  <c r="A17" i="96"/>
  <c r="A20" i="96"/>
  <c r="A21" i="96" s="1"/>
  <c r="A22" i="96" s="1"/>
  <c r="A23" i="96" s="1"/>
  <c r="A24" i="96" s="1"/>
  <c r="A25" i="96" s="1"/>
  <c r="A26" i="96" s="1"/>
  <c r="A27" i="96" s="1"/>
  <c r="A29" i="96"/>
  <c r="A33" i="96"/>
  <c r="A36" i="96"/>
  <c r="A37" i="96" s="1"/>
  <c r="A38" i="96" s="1"/>
  <c r="A39" i="96" s="1"/>
  <c r="A40" i="96" s="1"/>
  <c r="A41" i="96" s="1"/>
  <c r="A42" i="96" s="1"/>
  <c r="A43" i="96" s="1"/>
  <c r="A55" i="96"/>
  <c r="A55" i="97" s="1"/>
  <c r="A55" i="95"/>
  <c r="A15" i="95"/>
  <c r="A21" i="95"/>
  <c r="A35" i="95"/>
  <c r="A37" i="95"/>
  <c r="A39" i="95"/>
  <c r="A41" i="95"/>
  <c r="A43" i="95"/>
  <c r="R12" i="106" l="1"/>
  <c r="Q28" i="106"/>
  <c r="Q12" i="106"/>
  <c r="I112" i="106"/>
  <c r="I86" i="106"/>
  <c r="I89" i="106"/>
  <c r="I92" i="106"/>
  <c r="I96" i="106"/>
  <c r="I104" i="106"/>
  <c r="I114" i="106"/>
  <c r="I99" i="106"/>
  <c r="I106" i="106"/>
  <c r="I111" i="106"/>
  <c r="I27" i="106"/>
  <c r="I34" i="106"/>
  <c r="I39" i="106"/>
  <c r="E65" i="115" l="1"/>
  <c r="D51" i="115"/>
  <c r="F51" i="115" s="1"/>
  <c r="J51" i="115"/>
  <c r="D52" i="115"/>
  <c r="F52" i="115" s="1"/>
  <c r="D53" i="115"/>
  <c r="F53" i="115" s="1"/>
  <c r="J53" i="115"/>
  <c r="D54" i="115"/>
  <c r="F54" i="115" s="1"/>
  <c r="J54" i="115"/>
  <c r="D55" i="115"/>
  <c r="F55" i="115" s="1"/>
  <c r="D56" i="115"/>
  <c r="F56" i="115" s="1"/>
  <c r="J56" i="115"/>
  <c r="A59" i="115"/>
  <c r="A59" i="113"/>
  <c r="A59" i="112"/>
  <c r="A56" i="108"/>
  <c r="A56" i="107"/>
  <c r="A127" i="106"/>
  <c r="A59" i="110"/>
  <c r="A55" i="102"/>
  <c r="A55" i="101"/>
  <c r="A55" i="100"/>
  <c r="A59" i="98"/>
  <c r="J56" i="98"/>
  <c r="J55" i="98"/>
  <c r="J54" i="98"/>
  <c r="J53" i="98"/>
  <c r="J52" i="98"/>
  <c r="J51" i="98"/>
  <c r="E82" i="115"/>
  <c r="E67" i="115"/>
  <c r="E83" i="113"/>
  <c r="E68" i="113"/>
  <c r="E83" i="112"/>
  <c r="E68" i="112"/>
  <c r="E81" i="108"/>
  <c r="E65" i="108"/>
  <c r="E80" i="107"/>
  <c r="E64" i="107"/>
  <c r="E151" i="106"/>
  <c r="E135" i="106"/>
  <c r="E83" i="110"/>
  <c r="E68" i="110"/>
  <c r="E78" i="102"/>
  <c r="E62" i="102"/>
  <c r="E78" i="101"/>
  <c r="E62" i="101"/>
  <c r="E78" i="100"/>
  <c r="E62" i="100"/>
  <c r="E82" i="98"/>
  <c r="E67" i="98"/>
  <c r="E79" i="97"/>
  <c r="E63" i="97"/>
  <c r="E79" i="96"/>
  <c r="E63" i="96"/>
  <c r="E79" i="95"/>
  <c r="E63" i="95"/>
  <c r="R29" i="115"/>
  <c r="R12" i="115"/>
  <c r="Q12" i="115"/>
  <c r="R29" i="113"/>
  <c r="R12" i="113"/>
  <c r="Q12" i="113"/>
  <c r="R29" i="112"/>
  <c r="R12" i="112"/>
  <c r="Q12" i="112"/>
  <c r="R12" i="108"/>
  <c r="Q12" i="108"/>
  <c r="R12" i="107"/>
  <c r="Q12" i="107"/>
  <c r="R48" i="106"/>
  <c r="R84" i="106" s="1"/>
  <c r="Q48" i="106"/>
  <c r="Q84" i="106" s="1"/>
  <c r="R29" i="110"/>
  <c r="R12" i="110"/>
  <c r="Q12" i="110"/>
  <c r="R12" i="102"/>
  <c r="Q12" i="102"/>
  <c r="R12" i="101"/>
  <c r="Q12" i="101"/>
  <c r="R28" i="100"/>
  <c r="R12" i="100"/>
  <c r="Q12" i="100"/>
  <c r="R29" i="98"/>
  <c r="R12" i="98"/>
  <c r="Q12" i="98"/>
  <c r="R12" i="97"/>
  <c r="Q12" i="97"/>
  <c r="R12" i="96"/>
  <c r="Q12" i="96"/>
  <c r="R12" i="95"/>
  <c r="Q12" i="95"/>
  <c r="J56" i="113"/>
  <c r="J55" i="113"/>
  <c r="J54" i="113"/>
  <c r="J53" i="113"/>
  <c r="J52" i="113"/>
  <c r="J51" i="113"/>
  <c r="J52" i="102"/>
  <c r="J53" i="102"/>
  <c r="J51" i="102"/>
  <c r="J50" i="102"/>
  <c r="J49" i="102"/>
  <c r="J48" i="102"/>
  <c r="D56" i="98"/>
  <c r="F56" i="98" s="1"/>
  <c r="D55" i="98"/>
  <c r="F55" i="98" s="1"/>
  <c r="D54" i="98"/>
  <c r="F54" i="98" s="1"/>
  <c r="D53" i="98"/>
  <c r="F53" i="98" s="1"/>
  <c r="D52" i="98"/>
  <c r="F52" i="98" s="1"/>
  <c r="D51" i="98"/>
  <c r="F51" i="98" s="1"/>
  <c r="D53" i="97"/>
  <c r="F53" i="97" s="1"/>
  <c r="D52" i="97"/>
  <c r="F52" i="97" s="1"/>
  <c r="D51" i="97"/>
  <c r="F51" i="97" s="1"/>
  <c r="D50" i="97"/>
  <c r="F50" i="97" s="1"/>
  <c r="D49" i="97"/>
  <c r="F49" i="97" s="1"/>
  <c r="D48" i="97"/>
  <c r="F48" i="97" s="1"/>
  <c r="N48" i="96"/>
  <c r="J50" i="96"/>
  <c r="J48" i="96"/>
  <c r="E102" i="115"/>
  <c r="E101" i="115"/>
  <c r="E100" i="115"/>
  <c r="E99" i="115"/>
  <c r="E98" i="115"/>
  <c r="E96" i="115"/>
  <c r="E95" i="115"/>
  <c r="E94" i="115"/>
  <c r="E92" i="115"/>
  <c r="E91" i="115"/>
  <c r="E90" i="115"/>
  <c r="E89" i="115"/>
  <c r="E85" i="115"/>
  <c r="E84" i="115"/>
  <c r="E81" i="115"/>
  <c r="E80" i="115"/>
  <c r="E79" i="115"/>
  <c r="E78" i="115"/>
  <c r="E76" i="115"/>
  <c r="E75" i="115"/>
  <c r="E74" i="115"/>
  <c r="E73" i="115"/>
  <c r="E72" i="115"/>
  <c r="E71" i="115"/>
  <c r="E70" i="115"/>
  <c r="E66" i="115"/>
  <c r="K45" i="115"/>
  <c r="G45" i="115"/>
  <c r="I45" i="115" s="1"/>
  <c r="G44" i="115"/>
  <c r="I44" i="115" s="1"/>
  <c r="G43" i="115"/>
  <c r="K42" i="115"/>
  <c r="G42" i="115"/>
  <c r="I42" i="115" s="1"/>
  <c r="K41" i="115"/>
  <c r="G41" i="115"/>
  <c r="I41" i="115" s="1"/>
  <c r="K40" i="115"/>
  <c r="G40" i="115"/>
  <c r="I40" i="115" s="1"/>
  <c r="K39" i="115"/>
  <c r="G39" i="115"/>
  <c r="I39" i="115" s="1"/>
  <c r="K38" i="115"/>
  <c r="G38" i="115"/>
  <c r="K37" i="115"/>
  <c r="G37" i="115"/>
  <c r="I37" i="115" s="1"/>
  <c r="A37" i="115"/>
  <c r="A38" i="115" s="1"/>
  <c r="A39" i="115" s="1"/>
  <c r="A40" i="115" s="1"/>
  <c r="A41" i="115" s="1"/>
  <c r="A42" i="115" s="1"/>
  <c r="A43" i="115" s="1"/>
  <c r="A44" i="115" s="1"/>
  <c r="A45" i="115" s="1"/>
  <c r="K36" i="115"/>
  <c r="G36" i="115"/>
  <c r="I36" i="115" s="1"/>
  <c r="K35" i="115"/>
  <c r="G35" i="115"/>
  <c r="I35" i="115" s="1"/>
  <c r="K34" i="115"/>
  <c r="G34" i="115"/>
  <c r="I34" i="115" s="1"/>
  <c r="K33" i="115"/>
  <c r="G33" i="115"/>
  <c r="I33" i="115" s="1"/>
  <c r="A33" i="115"/>
  <c r="A34" i="115" s="1"/>
  <c r="K32" i="115"/>
  <c r="G32" i="115"/>
  <c r="I32" i="115" s="1"/>
  <c r="C32" i="115"/>
  <c r="C36" i="115" s="1"/>
  <c r="K31" i="115"/>
  <c r="G31" i="115"/>
  <c r="I31" i="115" s="1"/>
  <c r="K30" i="115"/>
  <c r="G30" i="115"/>
  <c r="I30" i="115" s="1"/>
  <c r="K29" i="115"/>
  <c r="G29" i="115"/>
  <c r="I29" i="115" s="1"/>
  <c r="B29" i="115"/>
  <c r="K28" i="115"/>
  <c r="G28" i="115"/>
  <c r="I28" i="115" s="1"/>
  <c r="P27" i="115"/>
  <c r="G27" i="115"/>
  <c r="I27" i="115" s="1"/>
  <c r="P26" i="115"/>
  <c r="G26" i="115"/>
  <c r="I26" i="115" s="1"/>
  <c r="P25" i="115"/>
  <c r="K25" i="115"/>
  <c r="G25" i="115"/>
  <c r="I25" i="115" s="1"/>
  <c r="P24" i="115"/>
  <c r="K24" i="115"/>
  <c r="G24" i="115"/>
  <c r="I24" i="115" s="1"/>
  <c r="P23" i="115"/>
  <c r="K23" i="115"/>
  <c r="G23" i="115"/>
  <c r="I23" i="115" s="1"/>
  <c r="P22" i="115"/>
  <c r="K22" i="115"/>
  <c r="G22" i="115"/>
  <c r="I22" i="115" s="1"/>
  <c r="P21" i="115"/>
  <c r="K21" i="115"/>
  <c r="G21" i="115"/>
  <c r="P20" i="115"/>
  <c r="K20" i="115"/>
  <c r="G20" i="115"/>
  <c r="I20" i="115" s="1"/>
  <c r="A20" i="115"/>
  <c r="A21" i="115" s="1"/>
  <c r="A22" i="115" s="1"/>
  <c r="A23" i="115" s="1"/>
  <c r="A24" i="115" s="1"/>
  <c r="A25" i="115" s="1"/>
  <c r="A26" i="115" s="1"/>
  <c r="A27" i="115" s="1"/>
  <c r="A28" i="115" s="1"/>
  <c r="A29" i="115" s="1"/>
  <c r="A30" i="115" s="1"/>
  <c r="P19" i="115"/>
  <c r="K19" i="115"/>
  <c r="G19" i="115"/>
  <c r="P18" i="115"/>
  <c r="K18" i="115"/>
  <c r="G18" i="115"/>
  <c r="I18" i="115" s="1"/>
  <c r="P17" i="115"/>
  <c r="K17" i="115"/>
  <c r="G17" i="115"/>
  <c r="I17" i="115" s="1"/>
  <c r="A17" i="115"/>
  <c r="P16" i="115"/>
  <c r="K16" i="115"/>
  <c r="G16" i="115"/>
  <c r="I16" i="115" s="1"/>
  <c r="P15" i="115"/>
  <c r="K15" i="115"/>
  <c r="G15" i="115"/>
  <c r="C15" i="115"/>
  <c r="C19" i="115" s="1"/>
  <c r="P14" i="115"/>
  <c r="K14" i="115"/>
  <c r="G14" i="115"/>
  <c r="I14" i="115" s="1"/>
  <c r="P13" i="115"/>
  <c r="K13" i="115"/>
  <c r="G13" i="115"/>
  <c r="I13" i="115" s="1"/>
  <c r="A13" i="115"/>
  <c r="P12" i="115"/>
  <c r="K12" i="115"/>
  <c r="G12" i="115"/>
  <c r="I12" i="115" s="1"/>
  <c r="Q8" i="115"/>
  <c r="O8" i="115"/>
  <c r="Q7" i="115"/>
  <c r="Q6" i="115"/>
  <c r="Q5" i="115"/>
  <c r="Q4" i="115"/>
  <c r="E103" i="113"/>
  <c r="E102" i="113"/>
  <c r="E101" i="113"/>
  <c r="E100" i="113"/>
  <c r="E99" i="113"/>
  <c r="E97" i="113"/>
  <c r="E96" i="113"/>
  <c r="E95" i="113"/>
  <c r="E93" i="113"/>
  <c r="E92" i="113"/>
  <c r="E91" i="113"/>
  <c r="E90" i="113"/>
  <c r="E86" i="113"/>
  <c r="E85" i="113"/>
  <c r="E82" i="113"/>
  <c r="E81" i="113"/>
  <c r="E80" i="113"/>
  <c r="E79" i="113"/>
  <c r="E77" i="113"/>
  <c r="E76" i="113"/>
  <c r="E75" i="113"/>
  <c r="E74" i="113"/>
  <c r="E73" i="113"/>
  <c r="E72" i="113"/>
  <c r="E71" i="113"/>
  <c r="E67" i="113"/>
  <c r="E66" i="113"/>
  <c r="D56" i="113"/>
  <c r="F56" i="113" s="1"/>
  <c r="D55" i="113"/>
  <c r="F55" i="113" s="1"/>
  <c r="D54" i="113"/>
  <c r="F54" i="113" s="1"/>
  <c r="D53" i="113"/>
  <c r="F53" i="113" s="1"/>
  <c r="D52" i="113"/>
  <c r="F52" i="113" s="1"/>
  <c r="D51" i="113"/>
  <c r="F51" i="113" s="1"/>
  <c r="K45" i="113"/>
  <c r="G45" i="113"/>
  <c r="I45" i="113" s="1"/>
  <c r="G44" i="113"/>
  <c r="I44" i="113" s="1"/>
  <c r="G43" i="113"/>
  <c r="I43" i="113" s="1"/>
  <c r="K42" i="113"/>
  <c r="G42" i="113"/>
  <c r="I42" i="113" s="1"/>
  <c r="K41" i="113"/>
  <c r="G41" i="113"/>
  <c r="I41" i="113" s="1"/>
  <c r="K40" i="113"/>
  <c r="G40" i="113"/>
  <c r="I40" i="113" s="1"/>
  <c r="K39" i="113"/>
  <c r="G39" i="113"/>
  <c r="I39" i="113" s="1"/>
  <c r="K38" i="113"/>
  <c r="G38" i="113"/>
  <c r="I38" i="113" s="1"/>
  <c r="K37" i="113"/>
  <c r="G37" i="113"/>
  <c r="I37" i="113" s="1"/>
  <c r="A37" i="113"/>
  <c r="A38" i="113" s="1"/>
  <c r="A39" i="113" s="1"/>
  <c r="A40" i="113" s="1"/>
  <c r="A41" i="113" s="1"/>
  <c r="A42" i="113" s="1"/>
  <c r="A43" i="113" s="1"/>
  <c r="A44" i="113" s="1"/>
  <c r="A45" i="113" s="1"/>
  <c r="K36" i="113"/>
  <c r="G36" i="113"/>
  <c r="I36" i="113" s="1"/>
  <c r="K35" i="113"/>
  <c r="G35" i="113"/>
  <c r="I35" i="113" s="1"/>
  <c r="K34" i="113"/>
  <c r="G34" i="113"/>
  <c r="I34" i="113" s="1"/>
  <c r="K33" i="113"/>
  <c r="G33" i="113"/>
  <c r="I33" i="113" s="1"/>
  <c r="A33" i="113"/>
  <c r="A34" i="113" s="1"/>
  <c r="K32" i="113"/>
  <c r="G32" i="113"/>
  <c r="I32" i="113" s="1"/>
  <c r="C32" i="113"/>
  <c r="C36" i="113" s="1"/>
  <c r="K31" i="113"/>
  <c r="G31" i="113"/>
  <c r="K30" i="113"/>
  <c r="G30" i="113"/>
  <c r="I30" i="113" s="1"/>
  <c r="K29" i="113"/>
  <c r="G29" i="113"/>
  <c r="I29" i="113" s="1"/>
  <c r="B29" i="113"/>
  <c r="K28" i="113"/>
  <c r="G28" i="113"/>
  <c r="I28" i="113" s="1"/>
  <c r="P27" i="113"/>
  <c r="G27" i="113"/>
  <c r="I27" i="113" s="1"/>
  <c r="P26" i="113"/>
  <c r="G26" i="113"/>
  <c r="I26" i="113" s="1"/>
  <c r="P25" i="113"/>
  <c r="K25" i="113"/>
  <c r="G25" i="113"/>
  <c r="I25" i="113" s="1"/>
  <c r="P24" i="113"/>
  <c r="K24" i="113"/>
  <c r="G24" i="113"/>
  <c r="I24" i="113" s="1"/>
  <c r="P23" i="113"/>
  <c r="K23" i="113"/>
  <c r="G23" i="113"/>
  <c r="I23" i="113" s="1"/>
  <c r="P22" i="113"/>
  <c r="K22" i="113"/>
  <c r="G22" i="113"/>
  <c r="I22" i="113" s="1"/>
  <c r="P21" i="113"/>
  <c r="K21" i="113"/>
  <c r="G21" i="113"/>
  <c r="P20" i="113"/>
  <c r="K20" i="113"/>
  <c r="G20" i="113"/>
  <c r="I20" i="113" s="1"/>
  <c r="A20" i="113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P19" i="113"/>
  <c r="K19" i="113"/>
  <c r="G19" i="113"/>
  <c r="I19" i="113" s="1"/>
  <c r="P18" i="113"/>
  <c r="K18" i="113"/>
  <c r="G18" i="113"/>
  <c r="I18" i="113" s="1"/>
  <c r="P17" i="113"/>
  <c r="K17" i="113"/>
  <c r="G17" i="113"/>
  <c r="I17" i="113" s="1"/>
  <c r="A17" i="113"/>
  <c r="P16" i="113"/>
  <c r="K16" i="113"/>
  <c r="G16" i="113"/>
  <c r="I16" i="113" s="1"/>
  <c r="P15" i="113"/>
  <c r="K15" i="113"/>
  <c r="G15" i="113"/>
  <c r="I15" i="113" s="1"/>
  <c r="C15" i="113"/>
  <c r="C19" i="113" s="1"/>
  <c r="P14" i="113"/>
  <c r="K14" i="113"/>
  <c r="G14" i="113"/>
  <c r="I14" i="113" s="1"/>
  <c r="P13" i="113"/>
  <c r="K13" i="113"/>
  <c r="G13" i="113"/>
  <c r="I13" i="113" s="1"/>
  <c r="A13" i="113"/>
  <c r="P12" i="113"/>
  <c r="K12" i="113"/>
  <c r="G12" i="113"/>
  <c r="I12" i="113" s="1"/>
  <c r="Q8" i="113"/>
  <c r="O8" i="113"/>
  <c r="Q7" i="113"/>
  <c r="Q6" i="113"/>
  <c r="Q5" i="113"/>
  <c r="Q4" i="113"/>
  <c r="E103" i="112"/>
  <c r="E102" i="112"/>
  <c r="E101" i="112"/>
  <c r="E100" i="112"/>
  <c r="E99" i="112"/>
  <c r="E97" i="112"/>
  <c r="E96" i="112"/>
  <c r="E95" i="112"/>
  <c r="E93" i="112"/>
  <c r="E92" i="112"/>
  <c r="E91" i="112"/>
  <c r="E90" i="112"/>
  <c r="E86" i="112"/>
  <c r="E85" i="112"/>
  <c r="E82" i="112"/>
  <c r="E81" i="112"/>
  <c r="E80" i="112"/>
  <c r="E79" i="112"/>
  <c r="E77" i="112"/>
  <c r="E76" i="112"/>
  <c r="E75" i="112"/>
  <c r="E74" i="112"/>
  <c r="E73" i="112"/>
  <c r="E72" i="112"/>
  <c r="E71" i="112"/>
  <c r="E67" i="112"/>
  <c r="E66" i="112"/>
  <c r="N56" i="112"/>
  <c r="J56" i="112"/>
  <c r="D56" i="112"/>
  <c r="F56" i="112" s="1"/>
  <c r="N55" i="112"/>
  <c r="D55" i="112"/>
  <c r="F55" i="112" s="1"/>
  <c r="N54" i="112"/>
  <c r="J54" i="112"/>
  <c r="D54" i="112"/>
  <c r="F54" i="112" s="1"/>
  <c r="N53" i="112"/>
  <c r="J53" i="112"/>
  <c r="D53" i="112"/>
  <c r="F53" i="112" s="1"/>
  <c r="N52" i="112"/>
  <c r="D52" i="112"/>
  <c r="F52" i="112" s="1"/>
  <c r="N51" i="112"/>
  <c r="J51" i="112"/>
  <c r="D51" i="112"/>
  <c r="F51" i="112" s="1"/>
  <c r="K45" i="112"/>
  <c r="G45" i="112"/>
  <c r="I45" i="112" s="1"/>
  <c r="G44" i="112"/>
  <c r="G43" i="112"/>
  <c r="I43" i="112" s="1"/>
  <c r="K42" i="112"/>
  <c r="G42" i="112"/>
  <c r="I42" i="112" s="1"/>
  <c r="K41" i="112"/>
  <c r="G41" i="112"/>
  <c r="I41" i="112" s="1"/>
  <c r="K40" i="112"/>
  <c r="G40" i="112"/>
  <c r="I40" i="112" s="1"/>
  <c r="K39" i="112"/>
  <c r="G39" i="112"/>
  <c r="I39" i="112" s="1"/>
  <c r="K38" i="112"/>
  <c r="G38" i="112"/>
  <c r="I38" i="112" s="1"/>
  <c r="K37" i="112"/>
  <c r="G37" i="112"/>
  <c r="I37" i="112" s="1"/>
  <c r="A37" i="112"/>
  <c r="A38" i="112" s="1"/>
  <c r="A39" i="112" s="1"/>
  <c r="A40" i="112" s="1"/>
  <c r="A41" i="112" s="1"/>
  <c r="A42" i="112" s="1"/>
  <c r="A43" i="112" s="1"/>
  <c r="A44" i="112" s="1"/>
  <c r="A45" i="112" s="1"/>
  <c r="K36" i="112"/>
  <c r="G36" i="112"/>
  <c r="I36" i="112" s="1"/>
  <c r="K35" i="112"/>
  <c r="G35" i="112"/>
  <c r="I35" i="112" s="1"/>
  <c r="K34" i="112"/>
  <c r="G34" i="112"/>
  <c r="I34" i="112" s="1"/>
  <c r="K33" i="112"/>
  <c r="G33" i="112"/>
  <c r="I33" i="112" s="1"/>
  <c r="A33" i="112"/>
  <c r="A34" i="112" s="1"/>
  <c r="K32" i="112"/>
  <c r="G32" i="112"/>
  <c r="I32" i="112" s="1"/>
  <c r="C32" i="112"/>
  <c r="C36" i="112" s="1"/>
  <c r="K31" i="112"/>
  <c r="G31" i="112"/>
  <c r="K30" i="112"/>
  <c r="G30" i="112"/>
  <c r="I30" i="112" s="1"/>
  <c r="K29" i="112"/>
  <c r="G29" i="112"/>
  <c r="I29" i="112" s="1"/>
  <c r="B29" i="112"/>
  <c r="K28" i="112"/>
  <c r="G28" i="112"/>
  <c r="I28" i="112" s="1"/>
  <c r="P27" i="112"/>
  <c r="G27" i="112"/>
  <c r="I27" i="112"/>
  <c r="P26" i="112"/>
  <c r="G26" i="112"/>
  <c r="I26" i="112" s="1"/>
  <c r="P25" i="112"/>
  <c r="K25" i="112"/>
  <c r="G25" i="112"/>
  <c r="P24" i="112"/>
  <c r="K24" i="112"/>
  <c r="G24" i="112"/>
  <c r="I24" i="112" s="1"/>
  <c r="P23" i="112"/>
  <c r="K23" i="112"/>
  <c r="G23" i="112"/>
  <c r="I23" i="112" s="1"/>
  <c r="P22" i="112"/>
  <c r="K22" i="112"/>
  <c r="G22" i="112"/>
  <c r="I22" i="112" s="1"/>
  <c r="P21" i="112"/>
  <c r="K21" i="112"/>
  <c r="G21" i="112"/>
  <c r="I21" i="112" s="1"/>
  <c r="P20" i="112"/>
  <c r="K20" i="112"/>
  <c r="G20" i="112"/>
  <c r="I20" i="112" s="1"/>
  <c r="A20" i="112"/>
  <c r="A21" i="112" s="1"/>
  <c r="A22" i="112" s="1"/>
  <c r="A23" i="112" s="1"/>
  <c r="A24" i="112" s="1"/>
  <c r="A25" i="112" s="1"/>
  <c r="A26" i="112" s="1"/>
  <c r="A27" i="112" s="1"/>
  <c r="A28" i="112" s="1"/>
  <c r="A29" i="112" s="1"/>
  <c r="A30" i="112" s="1"/>
  <c r="P19" i="112"/>
  <c r="K19" i="112"/>
  <c r="G19" i="112"/>
  <c r="I19" i="112" s="1"/>
  <c r="P18" i="112"/>
  <c r="K18" i="112"/>
  <c r="G18" i="112"/>
  <c r="I18" i="112" s="1"/>
  <c r="P17" i="112"/>
  <c r="K17" i="112"/>
  <c r="G17" i="112"/>
  <c r="I17" i="112" s="1"/>
  <c r="A17" i="112"/>
  <c r="P16" i="112"/>
  <c r="K16" i="112"/>
  <c r="G16" i="112"/>
  <c r="I16" i="112" s="1"/>
  <c r="P15" i="112"/>
  <c r="K15" i="112"/>
  <c r="G15" i="112"/>
  <c r="I15" i="112" s="1"/>
  <c r="C15" i="112"/>
  <c r="C19" i="112" s="1"/>
  <c r="P14" i="112"/>
  <c r="K14" i="112"/>
  <c r="G14" i="112"/>
  <c r="I14" i="112" s="1"/>
  <c r="P13" i="112"/>
  <c r="K13" i="112"/>
  <c r="G13" i="112"/>
  <c r="A13" i="112"/>
  <c r="P12" i="112"/>
  <c r="K12" i="112"/>
  <c r="G12" i="112"/>
  <c r="I12" i="112" s="1"/>
  <c r="Q8" i="112"/>
  <c r="O8" i="112"/>
  <c r="Q7" i="112"/>
  <c r="Q6" i="112"/>
  <c r="Q5" i="112"/>
  <c r="Q4" i="112"/>
  <c r="D53" i="108"/>
  <c r="F53" i="108" s="1"/>
  <c r="D52" i="108"/>
  <c r="F52" i="108" s="1"/>
  <c r="D51" i="108"/>
  <c r="D50" i="108"/>
  <c r="F50" i="108" s="1"/>
  <c r="D49" i="108"/>
  <c r="F49" i="108" s="1"/>
  <c r="D48" i="108"/>
  <c r="F48" i="108" s="1"/>
  <c r="D53" i="107"/>
  <c r="F53" i="107" s="1"/>
  <c r="D52" i="107"/>
  <c r="F52" i="107" s="1"/>
  <c r="D51" i="107"/>
  <c r="F51" i="107" s="1"/>
  <c r="D50" i="107"/>
  <c r="F50" i="107" s="1"/>
  <c r="D49" i="107"/>
  <c r="F49" i="107" s="1"/>
  <c r="D48" i="107"/>
  <c r="F48" i="107" s="1"/>
  <c r="D125" i="106"/>
  <c r="F125" i="106" s="1"/>
  <c r="D124" i="106"/>
  <c r="F124" i="106" s="1"/>
  <c r="D123" i="106"/>
  <c r="F123" i="106" s="1"/>
  <c r="D122" i="106"/>
  <c r="F122" i="106" s="1"/>
  <c r="D121" i="106"/>
  <c r="F121" i="106" s="1"/>
  <c r="D120" i="106"/>
  <c r="F120" i="106" s="1"/>
  <c r="N125" i="106"/>
  <c r="J125" i="106"/>
  <c r="N124" i="106"/>
  <c r="J124" i="106"/>
  <c r="N123" i="106"/>
  <c r="J123" i="106"/>
  <c r="N122" i="106"/>
  <c r="J122" i="106"/>
  <c r="N121" i="106"/>
  <c r="J121" i="106"/>
  <c r="N120" i="106"/>
  <c r="J120" i="106"/>
  <c r="D56" i="110"/>
  <c r="F56" i="110" s="1"/>
  <c r="D55" i="110"/>
  <c r="F55" i="110" s="1"/>
  <c r="D54" i="110"/>
  <c r="F54" i="110" s="1"/>
  <c r="D53" i="110"/>
  <c r="F53" i="110" s="1"/>
  <c r="D52" i="110"/>
  <c r="F52" i="110" s="1"/>
  <c r="D51" i="110"/>
  <c r="F51" i="110" s="1"/>
  <c r="N56" i="110"/>
  <c r="J56" i="110"/>
  <c r="N55" i="110"/>
  <c r="J55" i="110"/>
  <c r="N54" i="110"/>
  <c r="J54" i="110"/>
  <c r="N53" i="110"/>
  <c r="J53" i="110"/>
  <c r="N52" i="110"/>
  <c r="J52" i="110"/>
  <c r="N51" i="110"/>
  <c r="J51" i="110"/>
  <c r="E103" i="110"/>
  <c r="E102" i="110"/>
  <c r="E101" i="110"/>
  <c r="E100" i="110"/>
  <c r="E99" i="110"/>
  <c r="E97" i="110"/>
  <c r="E96" i="110"/>
  <c r="E95" i="110"/>
  <c r="E93" i="110"/>
  <c r="E92" i="110"/>
  <c r="E91" i="110"/>
  <c r="E90" i="110"/>
  <c r="E86" i="110"/>
  <c r="E85" i="110"/>
  <c r="E82" i="110"/>
  <c r="E81" i="110"/>
  <c r="E80" i="110"/>
  <c r="E79" i="110"/>
  <c r="E77" i="110"/>
  <c r="E76" i="110"/>
  <c r="E75" i="110"/>
  <c r="E74" i="110"/>
  <c r="E73" i="110"/>
  <c r="E72" i="110"/>
  <c r="E71" i="110"/>
  <c r="E67" i="110"/>
  <c r="E66" i="110"/>
  <c r="K45" i="110"/>
  <c r="G45" i="110"/>
  <c r="I45" i="110" s="1"/>
  <c r="G44" i="110"/>
  <c r="I44" i="110" s="1"/>
  <c r="G43" i="110"/>
  <c r="I43" i="110" s="1"/>
  <c r="K42" i="110"/>
  <c r="G42" i="110"/>
  <c r="I42" i="110" s="1"/>
  <c r="K41" i="110"/>
  <c r="G41" i="110"/>
  <c r="I41" i="110" s="1"/>
  <c r="K40" i="110"/>
  <c r="G40" i="110"/>
  <c r="I40" i="110" s="1"/>
  <c r="K39" i="110"/>
  <c r="G39" i="110"/>
  <c r="I39" i="110" s="1"/>
  <c r="K38" i="110"/>
  <c r="G38" i="110"/>
  <c r="I38" i="110" s="1"/>
  <c r="K37" i="110"/>
  <c r="G37" i="110"/>
  <c r="I37" i="110" s="1"/>
  <c r="A37" i="110"/>
  <c r="A38" i="110" s="1"/>
  <c r="A39" i="110" s="1"/>
  <c r="A40" i="110" s="1"/>
  <c r="A41" i="110" s="1"/>
  <c r="A42" i="110" s="1"/>
  <c r="A43" i="110" s="1"/>
  <c r="A44" i="110" s="1"/>
  <c r="A45" i="110" s="1"/>
  <c r="K36" i="110"/>
  <c r="G36" i="110"/>
  <c r="I36" i="110" s="1"/>
  <c r="K35" i="110"/>
  <c r="G35" i="110"/>
  <c r="I35" i="110" s="1"/>
  <c r="K34" i="110"/>
  <c r="G34" i="110"/>
  <c r="I34" i="110" s="1"/>
  <c r="K33" i="110"/>
  <c r="G33" i="110"/>
  <c r="I33" i="110" s="1"/>
  <c r="A33" i="110"/>
  <c r="A34" i="110" s="1"/>
  <c r="K32" i="110"/>
  <c r="G32" i="110"/>
  <c r="I32" i="110" s="1"/>
  <c r="C32" i="110"/>
  <c r="C36" i="110" s="1"/>
  <c r="K31" i="110"/>
  <c r="G31" i="110"/>
  <c r="I31" i="110" s="1"/>
  <c r="K30" i="110"/>
  <c r="G30" i="110"/>
  <c r="I30" i="110" s="1"/>
  <c r="K29" i="110"/>
  <c r="G29" i="110"/>
  <c r="I29" i="110" s="1"/>
  <c r="B29" i="110"/>
  <c r="K28" i="110"/>
  <c r="G28" i="110"/>
  <c r="I28" i="110" s="1"/>
  <c r="P27" i="110"/>
  <c r="G27" i="110"/>
  <c r="I27" i="110" s="1"/>
  <c r="P26" i="110"/>
  <c r="G26" i="110"/>
  <c r="I26" i="110" s="1"/>
  <c r="P25" i="110"/>
  <c r="K25" i="110"/>
  <c r="G25" i="110"/>
  <c r="I25" i="110" s="1"/>
  <c r="P24" i="110"/>
  <c r="K24" i="110"/>
  <c r="G24" i="110"/>
  <c r="I24" i="110" s="1"/>
  <c r="P23" i="110"/>
  <c r="K23" i="110"/>
  <c r="G23" i="110"/>
  <c r="I23" i="110" s="1"/>
  <c r="P22" i="110"/>
  <c r="K22" i="110"/>
  <c r="G22" i="110"/>
  <c r="I22" i="110" s="1"/>
  <c r="P21" i="110"/>
  <c r="K21" i="110"/>
  <c r="G21" i="110"/>
  <c r="I21" i="110" s="1"/>
  <c r="P20" i="110"/>
  <c r="K20" i="110"/>
  <c r="G20" i="110"/>
  <c r="I20" i="110" s="1"/>
  <c r="A20" i="110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P19" i="110"/>
  <c r="K19" i="110"/>
  <c r="G19" i="110"/>
  <c r="I19" i="110" s="1"/>
  <c r="P18" i="110"/>
  <c r="K18" i="110"/>
  <c r="G18" i="110"/>
  <c r="I18" i="110" s="1"/>
  <c r="P17" i="110"/>
  <c r="K17" i="110"/>
  <c r="G17" i="110"/>
  <c r="I17" i="110" s="1"/>
  <c r="A17" i="110"/>
  <c r="P16" i="110"/>
  <c r="K16" i="110"/>
  <c r="G16" i="110"/>
  <c r="I16" i="110" s="1"/>
  <c r="P15" i="110"/>
  <c r="K15" i="110"/>
  <c r="G15" i="110"/>
  <c r="I15" i="110" s="1"/>
  <c r="C15" i="110"/>
  <c r="C19" i="110" s="1"/>
  <c r="P14" i="110"/>
  <c r="K14" i="110"/>
  <c r="G14" i="110"/>
  <c r="I14" i="110" s="1"/>
  <c r="P13" i="110"/>
  <c r="K13" i="110"/>
  <c r="G13" i="110"/>
  <c r="I13" i="110" s="1"/>
  <c r="A13" i="110"/>
  <c r="P12" i="110"/>
  <c r="K12" i="110"/>
  <c r="G12" i="110"/>
  <c r="I12" i="110" s="1"/>
  <c r="Q8" i="110"/>
  <c r="O8" i="110"/>
  <c r="Q7" i="110"/>
  <c r="Q6" i="110"/>
  <c r="Q5" i="110"/>
  <c r="Q4" i="110"/>
  <c r="N53" i="107"/>
  <c r="J53" i="107"/>
  <c r="N52" i="107"/>
  <c r="J52" i="107"/>
  <c r="N51" i="107"/>
  <c r="J51" i="107"/>
  <c r="N50" i="107"/>
  <c r="J50" i="107"/>
  <c r="N49" i="107"/>
  <c r="J49" i="107"/>
  <c r="N48" i="107"/>
  <c r="J48" i="107"/>
  <c r="N53" i="108"/>
  <c r="J53" i="108"/>
  <c r="N52" i="108"/>
  <c r="J52" i="108"/>
  <c r="N51" i="108"/>
  <c r="J51" i="108"/>
  <c r="F51" i="108"/>
  <c r="N50" i="108"/>
  <c r="J50" i="108"/>
  <c r="N49" i="108"/>
  <c r="J49" i="108"/>
  <c r="N48" i="108"/>
  <c r="J48" i="108"/>
  <c r="E101" i="108"/>
  <c r="E100" i="108"/>
  <c r="E99" i="108"/>
  <c r="E98" i="108"/>
  <c r="E97" i="108"/>
  <c r="E95" i="108"/>
  <c r="E94" i="108"/>
  <c r="E93" i="108"/>
  <c r="E91" i="108"/>
  <c r="E90" i="108"/>
  <c r="E89" i="108"/>
  <c r="E88" i="108"/>
  <c r="E84" i="108"/>
  <c r="E83" i="108"/>
  <c r="E80" i="108"/>
  <c r="E79" i="108"/>
  <c r="E78" i="108"/>
  <c r="E77" i="108"/>
  <c r="E74" i="108"/>
  <c r="E73" i="108"/>
  <c r="E72" i="108"/>
  <c r="E71" i="108"/>
  <c r="E70" i="108"/>
  <c r="E69" i="108"/>
  <c r="E68" i="108"/>
  <c r="E64" i="108"/>
  <c r="E63" i="108"/>
  <c r="G43" i="108"/>
  <c r="I43" i="108" s="1"/>
  <c r="G42" i="108"/>
  <c r="I42" i="108" s="1"/>
  <c r="K41" i="108"/>
  <c r="G41" i="108"/>
  <c r="I41" i="108" s="1"/>
  <c r="K40" i="108"/>
  <c r="G40" i="108"/>
  <c r="I40" i="108" s="1"/>
  <c r="K39" i="108"/>
  <c r="G39" i="108"/>
  <c r="I39" i="108" s="1"/>
  <c r="K38" i="108"/>
  <c r="G38" i="108"/>
  <c r="I38" i="108" s="1"/>
  <c r="K37" i="108"/>
  <c r="G37" i="108"/>
  <c r="I37" i="108" s="1"/>
  <c r="K36" i="108"/>
  <c r="G36" i="108"/>
  <c r="K35" i="108"/>
  <c r="G35" i="108"/>
  <c r="I35" i="108" s="1"/>
  <c r="K34" i="108"/>
  <c r="G34" i="108"/>
  <c r="I34" i="108" s="1"/>
  <c r="K33" i="108"/>
  <c r="G33" i="108"/>
  <c r="I33" i="108" s="1"/>
  <c r="K32" i="108"/>
  <c r="G32" i="108"/>
  <c r="I32" i="108" s="1"/>
  <c r="K31" i="108"/>
  <c r="G31" i="108"/>
  <c r="I31" i="108" s="1"/>
  <c r="K30" i="108"/>
  <c r="G30" i="108"/>
  <c r="K29" i="108"/>
  <c r="G29" i="108"/>
  <c r="I29" i="108" s="1"/>
  <c r="K28" i="108"/>
  <c r="G28" i="108"/>
  <c r="I28" i="108" s="1"/>
  <c r="P27" i="108"/>
  <c r="G27" i="108"/>
  <c r="I27" i="108" s="1"/>
  <c r="P26" i="108"/>
  <c r="G26" i="108"/>
  <c r="I26" i="108" s="1"/>
  <c r="P25" i="108"/>
  <c r="K25" i="108"/>
  <c r="G25" i="108"/>
  <c r="I25" i="108" s="1"/>
  <c r="P24" i="108"/>
  <c r="K24" i="108"/>
  <c r="G24" i="108"/>
  <c r="I24" i="108" s="1"/>
  <c r="P23" i="108"/>
  <c r="K23" i="108"/>
  <c r="G23" i="108"/>
  <c r="I23" i="108" s="1"/>
  <c r="P22" i="108"/>
  <c r="K22" i="108"/>
  <c r="G22" i="108"/>
  <c r="I22" i="108" s="1"/>
  <c r="P21" i="108"/>
  <c r="K21" i="108"/>
  <c r="G21" i="108"/>
  <c r="I21" i="108" s="1"/>
  <c r="P20" i="108"/>
  <c r="K20" i="108"/>
  <c r="G20" i="108"/>
  <c r="I20" i="108" s="1"/>
  <c r="P19" i="108"/>
  <c r="K19" i="108"/>
  <c r="G19" i="108"/>
  <c r="I19" i="108" s="1"/>
  <c r="P18" i="108"/>
  <c r="K18" i="108"/>
  <c r="G18" i="108"/>
  <c r="I18" i="108" s="1"/>
  <c r="P17" i="108"/>
  <c r="K17" i="108"/>
  <c r="G17" i="108"/>
  <c r="P16" i="108"/>
  <c r="K16" i="108"/>
  <c r="G16" i="108"/>
  <c r="I16" i="108" s="1"/>
  <c r="P15" i="108"/>
  <c r="K15" i="108"/>
  <c r="G15" i="108"/>
  <c r="I15" i="108" s="1"/>
  <c r="P14" i="108"/>
  <c r="K14" i="108"/>
  <c r="G14" i="108"/>
  <c r="I14" i="108" s="1"/>
  <c r="P13" i="108"/>
  <c r="K13" i="108"/>
  <c r="G13" i="108"/>
  <c r="I13" i="108" s="1"/>
  <c r="P12" i="108"/>
  <c r="K12" i="108"/>
  <c r="G12" i="108"/>
  <c r="I12" i="108" s="1"/>
  <c r="Q8" i="108"/>
  <c r="O8" i="108"/>
  <c r="Q7" i="108"/>
  <c r="Q6" i="108"/>
  <c r="Q5" i="108"/>
  <c r="Q4" i="108"/>
  <c r="E100" i="107"/>
  <c r="E99" i="107"/>
  <c r="E98" i="107"/>
  <c r="E97" i="107"/>
  <c r="E96" i="107"/>
  <c r="E94" i="107"/>
  <c r="E93" i="107"/>
  <c r="E92" i="107"/>
  <c r="E90" i="107"/>
  <c r="E89" i="107"/>
  <c r="E88" i="107"/>
  <c r="E87" i="107"/>
  <c r="E83" i="107"/>
  <c r="E82" i="107"/>
  <c r="E79" i="107"/>
  <c r="E78" i="107"/>
  <c r="E77" i="107"/>
  <c r="E76" i="107"/>
  <c r="E73" i="107"/>
  <c r="E72" i="107"/>
  <c r="E71" i="107"/>
  <c r="E70" i="107"/>
  <c r="E69" i="107"/>
  <c r="E68" i="107"/>
  <c r="E67" i="107"/>
  <c r="E63" i="107"/>
  <c r="E62" i="107"/>
  <c r="G43" i="107"/>
  <c r="I43" i="107" s="1"/>
  <c r="G42" i="107"/>
  <c r="I42" i="107" s="1"/>
  <c r="K41" i="107"/>
  <c r="G41" i="107"/>
  <c r="I41" i="107" s="1"/>
  <c r="K40" i="107"/>
  <c r="G40" i="107"/>
  <c r="I40" i="107" s="1"/>
  <c r="K39" i="107"/>
  <c r="G39" i="107"/>
  <c r="I39" i="107" s="1"/>
  <c r="K38" i="107"/>
  <c r="G38" i="107"/>
  <c r="I38" i="107" s="1"/>
  <c r="K37" i="107"/>
  <c r="G37" i="107"/>
  <c r="I37" i="107" s="1"/>
  <c r="K36" i="107"/>
  <c r="G36" i="107"/>
  <c r="I36" i="107" s="1"/>
  <c r="K35" i="107"/>
  <c r="G35" i="107"/>
  <c r="I35" i="107" s="1"/>
  <c r="K34" i="107"/>
  <c r="G34" i="107"/>
  <c r="I34" i="107" s="1"/>
  <c r="K33" i="107"/>
  <c r="G33" i="107"/>
  <c r="K32" i="107"/>
  <c r="G32" i="107"/>
  <c r="I32" i="107" s="1"/>
  <c r="K31" i="107"/>
  <c r="G31" i="107"/>
  <c r="K30" i="107"/>
  <c r="G30" i="107"/>
  <c r="I30" i="107" s="1"/>
  <c r="K29" i="107"/>
  <c r="G29" i="107"/>
  <c r="I29" i="107" s="1"/>
  <c r="K28" i="107"/>
  <c r="G28" i="107"/>
  <c r="I28" i="107" s="1"/>
  <c r="P27" i="107"/>
  <c r="G27" i="107"/>
  <c r="I27" i="107" s="1"/>
  <c r="P26" i="107"/>
  <c r="G26" i="107"/>
  <c r="I26" i="107" s="1"/>
  <c r="P25" i="107"/>
  <c r="K25" i="107"/>
  <c r="G25" i="107"/>
  <c r="P24" i="107"/>
  <c r="K24" i="107"/>
  <c r="G24" i="107"/>
  <c r="I24" i="107" s="1"/>
  <c r="P23" i="107"/>
  <c r="K23" i="107"/>
  <c r="G23" i="107"/>
  <c r="I23" i="107" s="1"/>
  <c r="P22" i="107"/>
  <c r="K22" i="107"/>
  <c r="G22" i="107"/>
  <c r="I22" i="107" s="1"/>
  <c r="P21" i="107"/>
  <c r="K21" i="107"/>
  <c r="G21" i="107"/>
  <c r="I21" i="107" s="1"/>
  <c r="P20" i="107"/>
  <c r="K20" i="107"/>
  <c r="G20" i="107"/>
  <c r="I20" i="107" s="1"/>
  <c r="P19" i="107"/>
  <c r="K19" i="107"/>
  <c r="G19" i="107"/>
  <c r="P18" i="107"/>
  <c r="K18" i="107"/>
  <c r="G18" i="107"/>
  <c r="I18" i="107" s="1"/>
  <c r="P17" i="107"/>
  <c r="K17" i="107"/>
  <c r="G17" i="107"/>
  <c r="I17" i="107" s="1"/>
  <c r="P16" i="107"/>
  <c r="K16" i="107"/>
  <c r="G16" i="107"/>
  <c r="I16" i="107" s="1"/>
  <c r="P15" i="107"/>
  <c r="K15" i="107"/>
  <c r="G15" i="107"/>
  <c r="I15" i="107" s="1"/>
  <c r="P14" i="107"/>
  <c r="K14" i="107"/>
  <c r="G14" i="107"/>
  <c r="I14" i="107" s="1"/>
  <c r="P13" i="107"/>
  <c r="K13" i="107"/>
  <c r="G13" i="107"/>
  <c r="I13" i="107" s="1"/>
  <c r="P12" i="107"/>
  <c r="K12" i="107"/>
  <c r="G12" i="107"/>
  <c r="I12" i="107" s="1"/>
  <c r="Q8" i="107"/>
  <c r="O8" i="107"/>
  <c r="Q7" i="107"/>
  <c r="Q5" i="107"/>
  <c r="Q4" i="107"/>
  <c r="E171" i="106"/>
  <c r="E170" i="106"/>
  <c r="E169" i="106"/>
  <c r="E168" i="106"/>
  <c r="E167" i="106"/>
  <c r="E165" i="106"/>
  <c r="E164" i="106"/>
  <c r="E163" i="106"/>
  <c r="E161" i="106"/>
  <c r="E160" i="106"/>
  <c r="E159" i="106"/>
  <c r="E158" i="106"/>
  <c r="E154" i="106"/>
  <c r="E153" i="106"/>
  <c r="E150" i="106"/>
  <c r="E149" i="106"/>
  <c r="E148" i="106"/>
  <c r="E147" i="106"/>
  <c r="E144" i="106"/>
  <c r="E143" i="106"/>
  <c r="E142" i="106"/>
  <c r="E141" i="106"/>
  <c r="E140" i="106"/>
  <c r="E139" i="106"/>
  <c r="E138" i="106"/>
  <c r="E134" i="106"/>
  <c r="E133" i="106"/>
  <c r="G79" i="106"/>
  <c r="I79" i="106" s="1"/>
  <c r="G78" i="106"/>
  <c r="I78" i="106" s="1"/>
  <c r="K77" i="106"/>
  <c r="G77" i="106"/>
  <c r="I77" i="106" s="1"/>
  <c r="K76" i="106"/>
  <c r="G76" i="106"/>
  <c r="I76" i="106" s="1"/>
  <c r="K75" i="106"/>
  <c r="G75" i="106"/>
  <c r="I75" i="106" s="1"/>
  <c r="K74" i="106"/>
  <c r="G74" i="106"/>
  <c r="I74" i="106" s="1"/>
  <c r="K73" i="106"/>
  <c r="G73" i="106"/>
  <c r="I73" i="106" s="1"/>
  <c r="K72" i="106"/>
  <c r="G72" i="106"/>
  <c r="I72" i="106" s="1"/>
  <c r="K71" i="106"/>
  <c r="G71" i="106"/>
  <c r="I71" i="106" s="1"/>
  <c r="K70" i="106"/>
  <c r="G70" i="106"/>
  <c r="I70" i="106" s="1"/>
  <c r="K69" i="106"/>
  <c r="G69" i="106"/>
  <c r="I69" i="106" s="1"/>
  <c r="K68" i="106"/>
  <c r="G68" i="106"/>
  <c r="K67" i="106"/>
  <c r="G67" i="106"/>
  <c r="I67" i="106" s="1"/>
  <c r="K66" i="106"/>
  <c r="G66" i="106"/>
  <c r="I66" i="106" s="1"/>
  <c r="K65" i="106"/>
  <c r="G65" i="106"/>
  <c r="I65" i="106" s="1"/>
  <c r="K64" i="106"/>
  <c r="G64" i="106"/>
  <c r="I64" i="106" s="1"/>
  <c r="P63" i="106"/>
  <c r="G63" i="106"/>
  <c r="I63" i="106" s="1"/>
  <c r="P62" i="106"/>
  <c r="G62" i="106"/>
  <c r="I62" i="106" s="1"/>
  <c r="P61" i="106"/>
  <c r="K61" i="106"/>
  <c r="G61" i="106"/>
  <c r="P60" i="106"/>
  <c r="K60" i="106"/>
  <c r="G60" i="106"/>
  <c r="I60" i="106" s="1"/>
  <c r="P59" i="106"/>
  <c r="K59" i="106"/>
  <c r="G59" i="106"/>
  <c r="I59" i="106" s="1"/>
  <c r="P58" i="106"/>
  <c r="K58" i="106"/>
  <c r="G58" i="106"/>
  <c r="I58" i="106" s="1"/>
  <c r="P57" i="106"/>
  <c r="K57" i="106"/>
  <c r="G57" i="106"/>
  <c r="I57" i="106" s="1"/>
  <c r="P56" i="106"/>
  <c r="K56" i="106"/>
  <c r="G56" i="106"/>
  <c r="I56" i="106" s="1"/>
  <c r="P55" i="106"/>
  <c r="K55" i="106"/>
  <c r="G55" i="106"/>
  <c r="I55" i="106" s="1"/>
  <c r="P54" i="106"/>
  <c r="K54" i="106"/>
  <c r="G54" i="106"/>
  <c r="P53" i="106"/>
  <c r="K53" i="106"/>
  <c r="G53" i="106"/>
  <c r="I53" i="106" s="1"/>
  <c r="P52" i="106"/>
  <c r="K52" i="106"/>
  <c r="G52" i="106"/>
  <c r="I52" i="106" s="1"/>
  <c r="P51" i="106"/>
  <c r="K51" i="106"/>
  <c r="G51" i="106"/>
  <c r="I51" i="106" s="1"/>
  <c r="P50" i="106"/>
  <c r="K50" i="106"/>
  <c r="G50" i="106"/>
  <c r="P49" i="106"/>
  <c r="K49" i="106"/>
  <c r="G49" i="106"/>
  <c r="I49" i="106" s="1"/>
  <c r="P48" i="106"/>
  <c r="K48" i="106"/>
  <c r="G48" i="106"/>
  <c r="I48" i="106" s="1"/>
  <c r="Q8" i="106"/>
  <c r="O8" i="106"/>
  <c r="Q7" i="106"/>
  <c r="Q6" i="106"/>
  <c r="Q5" i="106"/>
  <c r="Q4" i="106"/>
  <c r="E98" i="102"/>
  <c r="E97" i="102"/>
  <c r="E96" i="102"/>
  <c r="E95" i="102"/>
  <c r="E94" i="102"/>
  <c r="E92" i="102"/>
  <c r="E91" i="102"/>
  <c r="E90" i="102"/>
  <c r="E88" i="102"/>
  <c r="E87" i="102"/>
  <c r="E86" i="102"/>
  <c r="E85" i="102"/>
  <c r="E81" i="102"/>
  <c r="E80" i="102"/>
  <c r="E77" i="102"/>
  <c r="E76" i="102"/>
  <c r="E75" i="102"/>
  <c r="E74" i="102"/>
  <c r="E71" i="102"/>
  <c r="E70" i="102"/>
  <c r="E69" i="102"/>
  <c r="E68" i="102"/>
  <c r="E67" i="102"/>
  <c r="E66" i="102"/>
  <c r="E65" i="102"/>
  <c r="E61" i="102"/>
  <c r="E60" i="102"/>
  <c r="D53" i="102"/>
  <c r="F53" i="102" s="1"/>
  <c r="D52" i="102"/>
  <c r="F52" i="102" s="1"/>
  <c r="D51" i="102"/>
  <c r="F51" i="102" s="1"/>
  <c r="D50" i="102"/>
  <c r="F50" i="102" s="1"/>
  <c r="D49" i="102"/>
  <c r="F49" i="102" s="1"/>
  <c r="D48" i="102"/>
  <c r="F48" i="102" s="1"/>
  <c r="G43" i="102"/>
  <c r="I43" i="102" s="1"/>
  <c r="G42" i="102"/>
  <c r="I42" i="102" s="1"/>
  <c r="K41" i="102"/>
  <c r="G41" i="102"/>
  <c r="I41" i="102" s="1"/>
  <c r="K40" i="102"/>
  <c r="G40" i="102"/>
  <c r="I40" i="102" s="1"/>
  <c r="K39" i="102"/>
  <c r="G39" i="102"/>
  <c r="I39" i="102" s="1"/>
  <c r="K38" i="102"/>
  <c r="G38" i="102"/>
  <c r="I38" i="102" s="1"/>
  <c r="K37" i="102"/>
  <c r="G37" i="102"/>
  <c r="I37" i="102" s="1"/>
  <c r="K36" i="102"/>
  <c r="G36" i="102"/>
  <c r="I36" i="102" s="1"/>
  <c r="K35" i="102"/>
  <c r="G35" i="102"/>
  <c r="I35" i="102" s="1"/>
  <c r="K34" i="102"/>
  <c r="G34" i="102"/>
  <c r="I34" i="102" s="1"/>
  <c r="K33" i="102"/>
  <c r="G33" i="102"/>
  <c r="I33" i="102" s="1"/>
  <c r="K32" i="102"/>
  <c r="G32" i="102"/>
  <c r="I32" i="102" s="1"/>
  <c r="K31" i="102"/>
  <c r="G31" i="102"/>
  <c r="I31" i="102" s="1"/>
  <c r="K30" i="102"/>
  <c r="G30" i="102"/>
  <c r="K29" i="102"/>
  <c r="G29" i="102"/>
  <c r="I29" i="102" s="1"/>
  <c r="K28" i="102"/>
  <c r="G28" i="102"/>
  <c r="I28" i="102" s="1"/>
  <c r="P27" i="102"/>
  <c r="G27" i="102"/>
  <c r="I27" i="102" s="1"/>
  <c r="P26" i="102"/>
  <c r="G26" i="102"/>
  <c r="I26" i="102" s="1"/>
  <c r="P25" i="102"/>
  <c r="K25" i="102"/>
  <c r="G25" i="102"/>
  <c r="I25" i="102" s="1"/>
  <c r="P24" i="102"/>
  <c r="K24" i="102"/>
  <c r="G24" i="102"/>
  <c r="I24" i="102" s="1"/>
  <c r="P23" i="102"/>
  <c r="K23" i="102"/>
  <c r="G23" i="102"/>
  <c r="I23" i="102" s="1"/>
  <c r="P22" i="102"/>
  <c r="K22" i="102"/>
  <c r="G22" i="102"/>
  <c r="I22" i="102" s="1"/>
  <c r="P21" i="102"/>
  <c r="K21" i="102"/>
  <c r="G21" i="102"/>
  <c r="I21" i="102" s="1"/>
  <c r="P20" i="102"/>
  <c r="K20" i="102"/>
  <c r="G20" i="102"/>
  <c r="I20" i="102" s="1"/>
  <c r="P19" i="102"/>
  <c r="K19" i="102"/>
  <c r="G19" i="102"/>
  <c r="P18" i="102"/>
  <c r="K18" i="102"/>
  <c r="G18" i="102"/>
  <c r="P17" i="102"/>
  <c r="K17" i="102"/>
  <c r="G17" i="102"/>
  <c r="I17" i="102" s="1"/>
  <c r="P16" i="102"/>
  <c r="K16" i="102"/>
  <c r="G16" i="102"/>
  <c r="I16" i="102" s="1"/>
  <c r="P15" i="102"/>
  <c r="K15" i="102"/>
  <c r="G15" i="102"/>
  <c r="P14" i="102"/>
  <c r="K14" i="102"/>
  <c r="G14" i="102"/>
  <c r="I14" i="102" s="1"/>
  <c r="P13" i="102"/>
  <c r="K13" i="102"/>
  <c r="G13" i="102"/>
  <c r="I13" i="102" s="1"/>
  <c r="P12" i="102"/>
  <c r="K12" i="102"/>
  <c r="G12" i="102"/>
  <c r="I12" i="102" s="1"/>
  <c r="Q8" i="102"/>
  <c r="O8" i="102"/>
  <c r="Q7" i="102"/>
  <c r="Q6" i="102"/>
  <c r="Q5" i="102"/>
  <c r="Q4" i="102"/>
  <c r="E98" i="101"/>
  <c r="E97" i="101"/>
  <c r="E96" i="101"/>
  <c r="E95" i="101"/>
  <c r="E94" i="101"/>
  <c r="E92" i="101"/>
  <c r="E91" i="101"/>
  <c r="E90" i="101"/>
  <c r="E88" i="101"/>
  <c r="E87" i="101"/>
  <c r="E86" i="101"/>
  <c r="E85" i="101"/>
  <c r="E81" i="101"/>
  <c r="E80" i="101"/>
  <c r="E77" i="101"/>
  <c r="E76" i="101"/>
  <c r="E75" i="101"/>
  <c r="E74" i="101"/>
  <c r="E71" i="101"/>
  <c r="E70" i="101"/>
  <c r="E69" i="101"/>
  <c r="E68" i="101"/>
  <c r="E67" i="101"/>
  <c r="E66" i="101"/>
  <c r="E65" i="101"/>
  <c r="E61" i="101"/>
  <c r="E60" i="101"/>
  <c r="N53" i="101"/>
  <c r="J53" i="101"/>
  <c r="D53" i="101"/>
  <c r="F53" i="101" s="1"/>
  <c r="N52" i="101"/>
  <c r="D52" i="101"/>
  <c r="F52" i="101" s="1"/>
  <c r="N51" i="101"/>
  <c r="J51" i="101"/>
  <c r="D51" i="101"/>
  <c r="F51" i="101" s="1"/>
  <c r="N50" i="101"/>
  <c r="J50" i="101"/>
  <c r="D50" i="101"/>
  <c r="F50" i="101" s="1"/>
  <c r="N49" i="101"/>
  <c r="D49" i="101"/>
  <c r="F49" i="101" s="1"/>
  <c r="N48" i="101"/>
  <c r="J48" i="101"/>
  <c r="D48" i="101"/>
  <c r="F48" i="101" s="1"/>
  <c r="G43" i="101"/>
  <c r="I43" i="101" s="1"/>
  <c r="G42" i="101"/>
  <c r="I42" i="101" s="1"/>
  <c r="K41" i="101"/>
  <c r="G41" i="101"/>
  <c r="I41" i="101" s="1"/>
  <c r="K40" i="101"/>
  <c r="G40" i="101"/>
  <c r="I40" i="101" s="1"/>
  <c r="K39" i="101"/>
  <c r="G39" i="101"/>
  <c r="I39" i="101" s="1"/>
  <c r="K38" i="101"/>
  <c r="G38" i="101"/>
  <c r="I38" i="101" s="1"/>
  <c r="K37" i="101"/>
  <c r="G37" i="101"/>
  <c r="I37" i="101" s="1"/>
  <c r="K36" i="101"/>
  <c r="G36" i="101"/>
  <c r="I36" i="101" s="1"/>
  <c r="K35" i="101"/>
  <c r="G35" i="101"/>
  <c r="I35" i="101" s="1"/>
  <c r="K34" i="101"/>
  <c r="G34" i="101"/>
  <c r="I34" i="101" s="1"/>
  <c r="K33" i="101"/>
  <c r="G33" i="101"/>
  <c r="I33" i="101" s="1"/>
  <c r="K32" i="101"/>
  <c r="G32" i="101"/>
  <c r="I32" i="101" s="1"/>
  <c r="K31" i="101"/>
  <c r="G31" i="101"/>
  <c r="I31" i="101" s="1"/>
  <c r="K30" i="101"/>
  <c r="G30" i="101"/>
  <c r="I30" i="101" s="1"/>
  <c r="K29" i="101"/>
  <c r="G29" i="101"/>
  <c r="I29" i="101" s="1"/>
  <c r="K28" i="101"/>
  <c r="G28" i="101"/>
  <c r="I28" i="101" s="1"/>
  <c r="P27" i="101"/>
  <c r="G27" i="101"/>
  <c r="I27" i="101" s="1"/>
  <c r="P26" i="101"/>
  <c r="G26" i="101"/>
  <c r="I26" i="101" s="1"/>
  <c r="P25" i="101"/>
  <c r="K25" i="101"/>
  <c r="G25" i="101"/>
  <c r="I25" i="101" s="1"/>
  <c r="P24" i="101"/>
  <c r="K24" i="101"/>
  <c r="G24" i="101"/>
  <c r="I24" i="101" s="1"/>
  <c r="P23" i="101"/>
  <c r="K23" i="101"/>
  <c r="G23" i="101"/>
  <c r="I23" i="101" s="1"/>
  <c r="P22" i="101"/>
  <c r="K22" i="101"/>
  <c r="G22" i="101"/>
  <c r="I22" i="101" s="1"/>
  <c r="P21" i="101"/>
  <c r="K21" i="101"/>
  <c r="G21" i="101"/>
  <c r="I21" i="101" s="1"/>
  <c r="P20" i="101"/>
  <c r="K20" i="101"/>
  <c r="G20" i="101"/>
  <c r="I20" i="101" s="1"/>
  <c r="P19" i="101"/>
  <c r="K19" i="101"/>
  <c r="G19" i="101"/>
  <c r="I19" i="101" s="1"/>
  <c r="P18" i="101"/>
  <c r="K18" i="101"/>
  <c r="G18" i="101"/>
  <c r="I18" i="101" s="1"/>
  <c r="P17" i="101"/>
  <c r="K17" i="101"/>
  <c r="G17" i="101"/>
  <c r="I17" i="101" s="1"/>
  <c r="P16" i="101"/>
  <c r="K16" i="101"/>
  <c r="G16" i="101"/>
  <c r="I16" i="101" s="1"/>
  <c r="P15" i="101"/>
  <c r="K15" i="101"/>
  <c r="G15" i="101"/>
  <c r="I15" i="101" s="1"/>
  <c r="P14" i="101"/>
  <c r="K14" i="101"/>
  <c r="G14" i="101"/>
  <c r="P13" i="101"/>
  <c r="K13" i="101"/>
  <c r="G13" i="101"/>
  <c r="I13" i="101" s="1"/>
  <c r="P12" i="101"/>
  <c r="K12" i="101"/>
  <c r="G12" i="101"/>
  <c r="I12" i="101" s="1"/>
  <c r="Q8" i="101"/>
  <c r="O8" i="101"/>
  <c r="Q7" i="101"/>
  <c r="Q6" i="101"/>
  <c r="Q5" i="101"/>
  <c r="Q4" i="101"/>
  <c r="E98" i="100"/>
  <c r="E97" i="100"/>
  <c r="E96" i="100"/>
  <c r="E95" i="100"/>
  <c r="E94" i="100"/>
  <c r="E92" i="100"/>
  <c r="E91" i="100"/>
  <c r="E90" i="100"/>
  <c r="E88" i="100"/>
  <c r="E87" i="100"/>
  <c r="E86" i="100"/>
  <c r="E85" i="100"/>
  <c r="E81" i="100"/>
  <c r="E80" i="100"/>
  <c r="E77" i="100"/>
  <c r="E76" i="100"/>
  <c r="E75" i="100"/>
  <c r="E74" i="100"/>
  <c r="E71" i="100"/>
  <c r="E70" i="100"/>
  <c r="E69" i="100"/>
  <c r="E68" i="100"/>
  <c r="E67" i="100"/>
  <c r="E66" i="100"/>
  <c r="E65" i="100"/>
  <c r="E61" i="100"/>
  <c r="E60" i="100"/>
  <c r="N53" i="100"/>
  <c r="J53" i="100"/>
  <c r="D53" i="100"/>
  <c r="F53" i="100" s="1"/>
  <c r="N52" i="100"/>
  <c r="D52" i="100"/>
  <c r="F52" i="100" s="1"/>
  <c r="N51" i="100"/>
  <c r="J51" i="100"/>
  <c r="D51" i="100"/>
  <c r="F51" i="100" s="1"/>
  <c r="N50" i="100"/>
  <c r="J50" i="100"/>
  <c r="D50" i="100"/>
  <c r="F50" i="100" s="1"/>
  <c r="N49" i="100"/>
  <c r="D49" i="100"/>
  <c r="F49" i="100" s="1"/>
  <c r="N48" i="100"/>
  <c r="J48" i="100"/>
  <c r="D48" i="100"/>
  <c r="F48" i="100" s="1"/>
  <c r="G43" i="100"/>
  <c r="G42" i="100"/>
  <c r="I42" i="100" s="1"/>
  <c r="K41" i="100"/>
  <c r="G41" i="100"/>
  <c r="I41" i="100" s="1"/>
  <c r="K40" i="100"/>
  <c r="G40" i="100"/>
  <c r="I40" i="100" s="1"/>
  <c r="K39" i="100"/>
  <c r="G39" i="100"/>
  <c r="I39" i="100" s="1"/>
  <c r="K38" i="100"/>
  <c r="G38" i="100"/>
  <c r="I38" i="100" s="1"/>
  <c r="K37" i="100"/>
  <c r="G37" i="100"/>
  <c r="I37" i="100" s="1"/>
  <c r="K36" i="100"/>
  <c r="G36" i="100"/>
  <c r="K35" i="100"/>
  <c r="G35" i="100"/>
  <c r="I35" i="100" s="1"/>
  <c r="K34" i="100"/>
  <c r="G34" i="100"/>
  <c r="I34" i="100" s="1"/>
  <c r="K33" i="100"/>
  <c r="G33" i="100"/>
  <c r="I33" i="100" s="1"/>
  <c r="K32" i="100"/>
  <c r="G32" i="100"/>
  <c r="I32" i="100" s="1"/>
  <c r="K31" i="100"/>
  <c r="G31" i="100"/>
  <c r="K30" i="100"/>
  <c r="G30" i="100"/>
  <c r="I30" i="100" s="1"/>
  <c r="K29" i="100"/>
  <c r="G29" i="100"/>
  <c r="I29" i="100" s="1"/>
  <c r="K28" i="100"/>
  <c r="G28" i="100"/>
  <c r="I28" i="100" s="1"/>
  <c r="P27" i="100"/>
  <c r="G27" i="100"/>
  <c r="I27" i="100" s="1"/>
  <c r="P26" i="100"/>
  <c r="G26" i="100"/>
  <c r="I26" i="100" s="1"/>
  <c r="P25" i="100"/>
  <c r="K25" i="100"/>
  <c r="G25" i="100"/>
  <c r="I25" i="100" s="1"/>
  <c r="P24" i="100"/>
  <c r="K24" i="100"/>
  <c r="G24" i="100"/>
  <c r="I24" i="100" s="1"/>
  <c r="P23" i="100"/>
  <c r="K23" i="100"/>
  <c r="G23" i="100"/>
  <c r="P22" i="100"/>
  <c r="K22" i="100"/>
  <c r="G22" i="100"/>
  <c r="I22" i="100" s="1"/>
  <c r="P21" i="100"/>
  <c r="K21" i="100"/>
  <c r="G21" i="100"/>
  <c r="I21" i="100" s="1"/>
  <c r="P20" i="100"/>
  <c r="K20" i="100"/>
  <c r="G20" i="100"/>
  <c r="I20" i="100" s="1"/>
  <c r="P19" i="100"/>
  <c r="K19" i="100"/>
  <c r="G19" i="100"/>
  <c r="I19" i="100" s="1"/>
  <c r="P18" i="100"/>
  <c r="K18" i="100"/>
  <c r="G18" i="100"/>
  <c r="I18" i="100" s="1"/>
  <c r="P17" i="100"/>
  <c r="K17" i="100"/>
  <c r="G17" i="100"/>
  <c r="I17" i="100" s="1"/>
  <c r="P16" i="100"/>
  <c r="K16" i="100"/>
  <c r="G16" i="100"/>
  <c r="I16" i="100" s="1"/>
  <c r="P15" i="100"/>
  <c r="K15" i="100"/>
  <c r="G15" i="100"/>
  <c r="I15" i="100" s="1"/>
  <c r="P14" i="100"/>
  <c r="K14" i="100"/>
  <c r="G14" i="100"/>
  <c r="I14" i="100" s="1"/>
  <c r="P13" i="100"/>
  <c r="K13" i="100"/>
  <c r="G13" i="100"/>
  <c r="I13" i="100" s="1"/>
  <c r="P12" i="100"/>
  <c r="K12" i="100"/>
  <c r="G12" i="100"/>
  <c r="I12" i="100" s="1"/>
  <c r="Q8" i="100"/>
  <c r="O8" i="100"/>
  <c r="Q7" i="100"/>
  <c r="Q6" i="100"/>
  <c r="Q5" i="100"/>
  <c r="Q4" i="100"/>
  <c r="E102" i="98"/>
  <c r="E101" i="98"/>
  <c r="E100" i="98"/>
  <c r="E99" i="98"/>
  <c r="E98" i="98"/>
  <c r="E96" i="98"/>
  <c r="E95" i="98"/>
  <c r="E94" i="98"/>
  <c r="E92" i="98"/>
  <c r="E91" i="98"/>
  <c r="E90" i="98"/>
  <c r="E89" i="98"/>
  <c r="E85" i="98"/>
  <c r="E84" i="98"/>
  <c r="E81" i="98"/>
  <c r="E80" i="98"/>
  <c r="E79" i="98"/>
  <c r="E78" i="98"/>
  <c r="E76" i="98"/>
  <c r="E75" i="98"/>
  <c r="E74" i="98"/>
  <c r="E73" i="98"/>
  <c r="E72" i="98"/>
  <c r="E71" i="98"/>
  <c r="E70" i="98"/>
  <c r="E66" i="98"/>
  <c r="E65" i="98"/>
  <c r="K45" i="98"/>
  <c r="G45" i="98"/>
  <c r="I45" i="98" s="1"/>
  <c r="G44" i="98"/>
  <c r="I44" i="98" s="1"/>
  <c r="G43" i="98"/>
  <c r="K42" i="98"/>
  <c r="G42" i="98"/>
  <c r="I42" i="98" s="1"/>
  <c r="K41" i="98"/>
  <c r="G41" i="98"/>
  <c r="I41" i="98" s="1"/>
  <c r="K40" i="98"/>
  <c r="G40" i="98"/>
  <c r="K39" i="98"/>
  <c r="G39" i="98"/>
  <c r="I39" i="98" s="1"/>
  <c r="K38" i="98"/>
  <c r="G38" i="98"/>
  <c r="I38" i="98" s="1"/>
  <c r="K37" i="98"/>
  <c r="G37" i="98"/>
  <c r="I37" i="98" s="1"/>
  <c r="A37" i="98"/>
  <c r="A38" i="98" s="1"/>
  <c r="A39" i="98" s="1"/>
  <c r="A40" i="98" s="1"/>
  <c r="A41" i="98" s="1"/>
  <c r="A42" i="98" s="1"/>
  <c r="A43" i="98" s="1"/>
  <c r="A44" i="98" s="1"/>
  <c r="A45" i="98" s="1"/>
  <c r="K36" i="98"/>
  <c r="G36" i="98"/>
  <c r="I36" i="98" s="1"/>
  <c r="K35" i="98"/>
  <c r="G35" i="98"/>
  <c r="I35" i="98" s="1"/>
  <c r="K34" i="98"/>
  <c r="G34" i="98"/>
  <c r="I34" i="98" s="1"/>
  <c r="K33" i="98"/>
  <c r="G33" i="98"/>
  <c r="I33" i="98" s="1"/>
  <c r="A33" i="98"/>
  <c r="A34" i="98" s="1"/>
  <c r="K32" i="98"/>
  <c r="G32" i="98"/>
  <c r="I32" i="98" s="1"/>
  <c r="C32" i="98"/>
  <c r="C36" i="98" s="1"/>
  <c r="K31" i="98"/>
  <c r="G31" i="98"/>
  <c r="K30" i="98"/>
  <c r="G30" i="98"/>
  <c r="I30" i="98" s="1"/>
  <c r="K29" i="98"/>
  <c r="G29" i="98"/>
  <c r="I29" i="98" s="1"/>
  <c r="B29" i="98"/>
  <c r="K28" i="98"/>
  <c r="G28" i="98"/>
  <c r="I28" i="98" s="1"/>
  <c r="P27" i="98"/>
  <c r="G27" i="98"/>
  <c r="I27" i="98" s="1"/>
  <c r="P26" i="98"/>
  <c r="G26" i="98"/>
  <c r="I26" i="98" s="1"/>
  <c r="P25" i="98"/>
  <c r="K25" i="98"/>
  <c r="G25" i="98"/>
  <c r="I25" i="98" s="1"/>
  <c r="P24" i="98"/>
  <c r="K24" i="98"/>
  <c r="G24" i="98"/>
  <c r="I24" i="98" s="1"/>
  <c r="P23" i="98"/>
  <c r="K23" i="98"/>
  <c r="G23" i="98"/>
  <c r="I23" i="98" s="1"/>
  <c r="P22" i="98"/>
  <c r="K22" i="98"/>
  <c r="G22" i="98"/>
  <c r="I22" i="98" s="1"/>
  <c r="P21" i="98"/>
  <c r="K21" i="98"/>
  <c r="G21" i="98"/>
  <c r="I21" i="98" s="1"/>
  <c r="P20" i="98"/>
  <c r="K20" i="98"/>
  <c r="G20" i="98"/>
  <c r="I20" i="98" s="1"/>
  <c r="A20" i="98"/>
  <c r="A21" i="98" s="1"/>
  <c r="A22" i="98" s="1"/>
  <c r="A23" i="98" s="1"/>
  <c r="A24" i="98" s="1"/>
  <c r="A25" i="98" s="1"/>
  <c r="A26" i="98" s="1"/>
  <c r="A27" i="98" s="1"/>
  <c r="A28" i="98" s="1"/>
  <c r="A29" i="98" s="1"/>
  <c r="A30" i="98" s="1"/>
  <c r="P19" i="98"/>
  <c r="K19" i="98"/>
  <c r="G19" i="98"/>
  <c r="I19" i="98" s="1"/>
  <c r="P18" i="98"/>
  <c r="K18" i="98"/>
  <c r="G18" i="98"/>
  <c r="I18" i="98" s="1"/>
  <c r="P17" i="98"/>
  <c r="K17" i="98"/>
  <c r="G17" i="98"/>
  <c r="I17" i="98" s="1"/>
  <c r="A17" i="98"/>
  <c r="P16" i="98"/>
  <c r="K16" i="98"/>
  <c r="G16" i="98"/>
  <c r="I16" i="98" s="1"/>
  <c r="P15" i="98"/>
  <c r="K15" i="98"/>
  <c r="G15" i="98"/>
  <c r="I15" i="98" s="1"/>
  <c r="C15" i="98"/>
  <c r="C19" i="98" s="1"/>
  <c r="P14" i="98"/>
  <c r="K14" i="98"/>
  <c r="G14" i="98"/>
  <c r="P13" i="98"/>
  <c r="K13" i="98"/>
  <c r="G13" i="98"/>
  <c r="I13" i="98" s="1"/>
  <c r="A13" i="98"/>
  <c r="P12" i="98"/>
  <c r="K12" i="98"/>
  <c r="G12" i="98"/>
  <c r="I12" i="98" s="1"/>
  <c r="Q8" i="98"/>
  <c r="O8" i="98"/>
  <c r="Q7" i="98"/>
  <c r="Q6" i="98"/>
  <c r="Q5" i="98"/>
  <c r="Q4" i="98"/>
  <c r="E100" i="97"/>
  <c r="E99" i="97"/>
  <c r="E98" i="97"/>
  <c r="E97" i="97"/>
  <c r="E96" i="97"/>
  <c r="E94" i="97"/>
  <c r="E93" i="97"/>
  <c r="E92" i="97"/>
  <c r="E90" i="97"/>
  <c r="E89" i="97"/>
  <c r="E88" i="97"/>
  <c r="E87" i="97"/>
  <c r="E83" i="97"/>
  <c r="E82" i="97"/>
  <c r="E78" i="97"/>
  <c r="E77" i="97"/>
  <c r="E76" i="97"/>
  <c r="E75" i="97"/>
  <c r="E72" i="97"/>
  <c r="E71" i="97"/>
  <c r="E70" i="97"/>
  <c r="E69" i="97"/>
  <c r="E68" i="97"/>
  <c r="E67" i="97"/>
  <c r="E66" i="97"/>
  <c r="E62" i="97"/>
  <c r="E61" i="97"/>
  <c r="N53" i="97"/>
  <c r="J53" i="97"/>
  <c r="N52" i="97"/>
  <c r="N51" i="97"/>
  <c r="J51" i="97"/>
  <c r="N50" i="97"/>
  <c r="J50" i="97"/>
  <c r="N49" i="97"/>
  <c r="N48" i="97"/>
  <c r="J48" i="97"/>
  <c r="G43" i="97"/>
  <c r="I43" i="97" s="1"/>
  <c r="G42" i="97"/>
  <c r="I42" i="97" s="1"/>
  <c r="K41" i="97"/>
  <c r="G41" i="97"/>
  <c r="I41" i="97" s="1"/>
  <c r="K40" i="97"/>
  <c r="G40" i="97"/>
  <c r="I40" i="97" s="1"/>
  <c r="K39" i="97"/>
  <c r="G39" i="97"/>
  <c r="I39" i="97" s="1"/>
  <c r="K38" i="97"/>
  <c r="G38" i="97"/>
  <c r="I38" i="97" s="1"/>
  <c r="K37" i="97"/>
  <c r="G37" i="97"/>
  <c r="I37" i="97" s="1"/>
  <c r="K36" i="97"/>
  <c r="G36" i="97"/>
  <c r="I36" i="97" s="1"/>
  <c r="A37" i="97"/>
  <c r="A38" i="97" s="1"/>
  <c r="A39" i="97" s="1"/>
  <c r="A40" i="97" s="1"/>
  <c r="A41" i="97" s="1"/>
  <c r="A42" i="97" s="1"/>
  <c r="A43" i="97" s="1"/>
  <c r="K35" i="97"/>
  <c r="G35" i="97"/>
  <c r="I35" i="97" s="1"/>
  <c r="K34" i="97"/>
  <c r="G34" i="97"/>
  <c r="I34" i="97" s="1"/>
  <c r="K33" i="97"/>
  <c r="G33" i="97"/>
  <c r="I33" i="97" s="1"/>
  <c r="K32" i="97"/>
  <c r="G32" i="97"/>
  <c r="I32" i="97" s="1"/>
  <c r="A33" i="97"/>
  <c r="K31" i="97"/>
  <c r="G31" i="97"/>
  <c r="I31" i="97" s="1"/>
  <c r="K30" i="97"/>
  <c r="G30" i="97"/>
  <c r="I30" i="97" s="1"/>
  <c r="K29" i="97"/>
  <c r="G29" i="97"/>
  <c r="I29" i="97" s="1"/>
  <c r="K28" i="97"/>
  <c r="G28" i="97"/>
  <c r="I28" i="97" s="1"/>
  <c r="P27" i="97"/>
  <c r="G27" i="97"/>
  <c r="I27" i="97" s="1"/>
  <c r="P26" i="97"/>
  <c r="G26" i="97"/>
  <c r="I26" i="97" s="1"/>
  <c r="P25" i="97"/>
  <c r="K25" i="97"/>
  <c r="G25" i="97"/>
  <c r="I25" i="97" s="1"/>
  <c r="P24" i="97"/>
  <c r="K24" i="97"/>
  <c r="G24" i="97"/>
  <c r="I24" i="97" s="1"/>
  <c r="P23" i="97"/>
  <c r="K23" i="97"/>
  <c r="G23" i="97"/>
  <c r="I23" i="97" s="1"/>
  <c r="P22" i="97"/>
  <c r="K22" i="97"/>
  <c r="G22" i="97"/>
  <c r="I22" i="97" s="1"/>
  <c r="P21" i="97"/>
  <c r="K21" i="97"/>
  <c r="G21" i="97"/>
  <c r="I21" i="97" s="1"/>
  <c r="P20" i="97"/>
  <c r="K20" i="97"/>
  <c r="G20" i="97"/>
  <c r="I20" i="97" s="1"/>
  <c r="A20" i="97"/>
  <c r="A21" i="97" s="1"/>
  <c r="A22" i="97" s="1"/>
  <c r="A23" i="97" s="1"/>
  <c r="A24" i="97" s="1"/>
  <c r="A25" i="97" s="1"/>
  <c r="A26" i="97" s="1"/>
  <c r="A27" i="97" s="1"/>
  <c r="A29" i="97"/>
  <c r="P19" i="97"/>
  <c r="K19" i="97"/>
  <c r="G19" i="97"/>
  <c r="I19" i="97" s="1"/>
  <c r="P18" i="97"/>
  <c r="K18" i="97"/>
  <c r="G18" i="97"/>
  <c r="I18" i="97" s="1"/>
  <c r="P17" i="97"/>
  <c r="K17" i="97"/>
  <c r="G17" i="97"/>
  <c r="I17" i="97" s="1"/>
  <c r="A17" i="97"/>
  <c r="P16" i="97"/>
  <c r="K16" i="97"/>
  <c r="G16" i="97"/>
  <c r="I16" i="97" s="1"/>
  <c r="P15" i="97"/>
  <c r="K15" i="97"/>
  <c r="G15" i="97"/>
  <c r="I15" i="97" s="1"/>
  <c r="P14" i="97"/>
  <c r="K14" i="97"/>
  <c r="G14" i="97"/>
  <c r="I14" i="97" s="1"/>
  <c r="P13" i="97"/>
  <c r="K13" i="97"/>
  <c r="G13" i="97"/>
  <c r="I13" i="97" s="1"/>
  <c r="A13" i="97"/>
  <c r="P12" i="97"/>
  <c r="K12" i="97"/>
  <c r="G12" i="97"/>
  <c r="I12" i="97" s="1"/>
  <c r="Q8" i="97"/>
  <c r="O8" i="97"/>
  <c r="Q7" i="97"/>
  <c r="Q6" i="97"/>
  <c r="Q5" i="97"/>
  <c r="Q4" i="97"/>
  <c r="E100" i="96"/>
  <c r="E99" i="96"/>
  <c r="E98" i="96"/>
  <c r="E97" i="96"/>
  <c r="E96" i="96"/>
  <c r="E94" i="96"/>
  <c r="E93" i="96"/>
  <c r="E92" i="96"/>
  <c r="E90" i="96"/>
  <c r="E89" i="96"/>
  <c r="E88" i="96"/>
  <c r="E87" i="96"/>
  <c r="E83" i="96"/>
  <c r="E82" i="96"/>
  <c r="E78" i="96"/>
  <c r="E77" i="96"/>
  <c r="E76" i="96"/>
  <c r="E75" i="96"/>
  <c r="E72" i="96"/>
  <c r="E71" i="96"/>
  <c r="E70" i="96"/>
  <c r="E69" i="96"/>
  <c r="E68" i="96"/>
  <c r="E67" i="96"/>
  <c r="E66" i="96"/>
  <c r="E62" i="96"/>
  <c r="E61" i="96"/>
  <c r="N53" i="96"/>
  <c r="J53" i="96"/>
  <c r="D53" i="96"/>
  <c r="F53" i="96" s="1"/>
  <c r="N52" i="96"/>
  <c r="D52" i="96"/>
  <c r="F52" i="96" s="1"/>
  <c r="N51" i="96"/>
  <c r="J51" i="96"/>
  <c r="D51" i="96"/>
  <c r="F51" i="96" s="1"/>
  <c r="N50" i="96"/>
  <c r="D50" i="96"/>
  <c r="F50" i="96" s="1"/>
  <c r="N49" i="96"/>
  <c r="D49" i="96"/>
  <c r="F49" i="96" s="1"/>
  <c r="D48" i="96"/>
  <c r="F48" i="96" s="1"/>
  <c r="G43" i="96"/>
  <c r="I43" i="96" s="1"/>
  <c r="G42" i="96"/>
  <c r="I42" i="96" s="1"/>
  <c r="K41" i="96"/>
  <c r="G41" i="96"/>
  <c r="I41" i="96" s="1"/>
  <c r="K40" i="96"/>
  <c r="G40" i="96"/>
  <c r="I40" i="96" s="1"/>
  <c r="K39" i="96"/>
  <c r="G39" i="96"/>
  <c r="K38" i="96"/>
  <c r="G38" i="96"/>
  <c r="I38" i="96" s="1"/>
  <c r="K37" i="96"/>
  <c r="G37" i="96"/>
  <c r="I37" i="96" s="1"/>
  <c r="K36" i="96"/>
  <c r="G36" i="96"/>
  <c r="I36" i="96" s="1"/>
  <c r="K35" i="96"/>
  <c r="G35" i="96"/>
  <c r="K34" i="96"/>
  <c r="G34" i="96"/>
  <c r="I34" i="96" s="1"/>
  <c r="K33" i="96"/>
  <c r="G33" i="96"/>
  <c r="I33" i="96" s="1"/>
  <c r="K32" i="96"/>
  <c r="G32" i="96"/>
  <c r="I32" i="96" s="1"/>
  <c r="K31" i="96"/>
  <c r="G31" i="96"/>
  <c r="I31" i="96" s="1"/>
  <c r="K30" i="96"/>
  <c r="G30" i="96"/>
  <c r="I30" i="96" s="1"/>
  <c r="K29" i="96"/>
  <c r="G29" i="96"/>
  <c r="I29" i="96" s="1"/>
  <c r="K28" i="96"/>
  <c r="G28" i="96"/>
  <c r="I28" i="96" s="1"/>
  <c r="P27" i="96"/>
  <c r="G27" i="96"/>
  <c r="I27" i="96" s="1"/>
  <c r="P26" i="96"/>
  <c r="G26" i="96"/>
  <c r="I26" i="96" s="1"/>
  <c r="P25" i="96"/>
  <c r="K25" i="96"/>
  <c r="G25" i="96"/>
  <c r="I25" i="96" s="1"/>
  <c r="P24" i="96"/>
  <c r="K24" i="96"/>
  <c r="G24" i="96"/>
  <c r="P23" i="96"/>
  <c r="K23" i="96"/>
  <c r="G23" i="96"/>
  <c r="I23" i="96" s="1"/>
  <c r="P22" i="96"/>
  <c r="K22" i="96"/>
  <c r="G22" i="96"/>
  <c r="I22" i="96" s="1"/>
  <c r="P21" i="96"/>
  <c r="K21" i="96"/>
  <c r="G21" i="96"/>
  <c r="I21" i="96" s="1"/>
  <c r="P20" i="96"/>
  <c r="K20" i="96"/>
  <c r="G20" i="96"/>
  <c r="I20" i="96" s="1"/>
  <c r="P19" i="96"/>
  <c r="K19" i="96"/>
  <c r="G19" i="96"/>
  <c r="I19" i="96" s="1"/>
  <c r="P18" i="96"/>
  <c r="K18" i="96"/>
  <c r="G18" i="96"/>
  <c r="I18" i="96" s="1"/>
  <c r="P17" i="96"/>
  <c r="K17" i="96"/>
  <c r="G17" i="96"/>
  <c r="P16" i="96"/>
  <c r="K16" i="96"/>
  <c r="G16" i="96"/>
  <c r="I16" i="96" s="1"/>
  <c r="P15" i="96"/>
  <c r="K15" i="96"/>
  <c r="G15" i="96"/>
  <c r="I15" i="96" s="1"/>
  <c r="P14" i="96"/>
  <c r="K14" i="96"/>
  <c r="G14" i="96"/>
  <c r="I14" i="96" s="1"/>
  <c r="P13" i="96"/>
  <c r="K13" i="96"/>
  <c r="G13" i="96"/>
  <c r="I13" i="96" s="1"/>
  <c r="A13" i="96"/>
  <c r="P12" i="96"/>
  <c r="K12" i="96"/>
  <c r="G12" i="96"/>
  <c r="I12" i="96" s="1"/>
  <c r="Q8" i="96"/>
  <c r="O8" i="96"/>
  <c r="Q7" i="96"/>
  <c r="Q6" i="96"/>
  <c r="Q5" i="96"/>
  <c r="Q4" i="96"/>
  <c r="K12" i="95"/>
  <c r="E100" i="95"/>
  <c r="E99" i="95"/>
  <c r="E98" i="95"/>
  <c r="E97" i="95"/>
  <c r="E96" i="95"/>
  <c r="E94" i="95"/>
  <c r="E93" i="95"/>
  <c r="E92" i="95"/>
  <c r="E90" i="95"/>
  <c r="E89" i="95"/>
  <c r="E88" i="95"/>
  <c r="E87" i="95"/>
  <c r="E83" i="95"/>
  <c r="E82" i="95"/>
  <c r="E78" i="95"/>
  <c r="E77" i="95"/>
  <c r="E76" i="95"/>
  <c r="E75" i="95"/>
  <c r="E72" i="95"/>
  <c r="E71" i="95"/>
  <c r="E70" i="95"/>
  <c r="E69" i="95"/>
  <c r="E68" i="95"/>
  <c r="E67" i="95"/>
  <c r="E66" i="95"/>
  <c r="E62" i="95"/>
  <c r="E61" i="95"/>
  <c r="N53" i="95"/>
  <c r="J53" i="95"/>
  <c r="D53" i="95"/>
  <c r="F53" i="95" s="1"/>
  <c r="N52" i="95"/>
  <c r="D52" i="95"/>
  <c r="F52" i="95" s="1"/>
  <c r="N51" i="95"/>
  <c r="J51" i="95"/>
  <c r="D51" i="95"/>
  <c r="F51" i="95" s="1"/>
  <c r="N50" i="95"/>
  <c r="J50" i="95"/>
  <c r="D50" i="95"/>
  <c r="F50" i="95" s="1"/>
  <c r="N49" i="95"/>
  <c r="D49" i="95"/>
  <c r="F49" i="95" s="1"/>
  <c r="N48" i="95"/>
  <c r="J48" i="95"/>
  <c r="D48" i="95"/>
  <c r="F48" i="95" s="1"/>
  <c r="G43" i="95"/>
  <c r="I43" i="95" s="1"/>
  <c r="G42" i="95"/>
  <c r="K41" i="95"/>
  <c r="G41" i="95"/>
  <c r="I41" i="95" s="1"/>
  <c r="K40" i="95"/>
  <c r="G40" i="95"/>
  <c r="I40" i="95" s="1"/>
  <c r="K39" i="95"/>
  <c r="G39" i="95"/>
  <c r="I39" i="95" s="1"/>
  <c r="K38" i="95"/>
  <c r="G38" i="95"/>
  <c r="I38" i="95" s="1"/>
  <c r="K37" i="95"/>
  <c r="G37" i="95"/>
  <c r="I37" i="95" s="1"/>
  <c r="K36" i="95"/>
  <c r="G36" i="95"/>
  <c r="I36" i="95" s="1"/>
  <c r="K35" i="95"/>
  <c r="G35" i="95"/>
  <c r="I35" i="95" s="1"/>
  <c r="K34" i="95"/>
  <c r="G34" i="95"/>
  <c r="K33" i="95"/>
  <c r="G33" i="95"/>
  <c r="I33" i="95" s="1"/>
  <c r="K32" i="95"/>
  <c r="G32" i="95"/>
  <c r="I32" i="95" s="1"/>
  <c r="K31" i="95"/>
  <c r="G31" i="95"/>
  <c r="I31" i="95" s="1"/>
  <c r="K30" i="95"/>
  <c r="G30" i="95"/>
  <c r="I30" i="95" s="1"/>
  <c r="K29" i="95"/>
  <c r="G29" i="95"/>
  <c r="K28" i="95"/>
  <c r="G28" i="95"/>
  <c r="I28" i="95" s="1"/>
  <c r="P27" i="95"/>
  <c r="G27" i="95"/>
  <c r="I27" i="95" s="1"/>
  <c r="P26" i="95"/>
  <c r="G26" i="95"/>
  <c r="I26" i="95" s="1"/>
  <c r="P25" i="95"/>
  <c r="K25" i="95"/>
  <c r="G25" i="95"/>
  <c r="I25" i="95" s="1"/>
  <c r="P24" i="95"/>
  <c r="K24" i="95"/>
  <c r="G24" i="95"/>
  <c r="I24" i="95" s="1"/>
  <c r="P23" i="95"/>
  <c r="K23" i="95"/>
  <c r="G23" i="95"/>
  <c r="I23" i="95" s="1"/>
  <c r="P22" i="95"/>
  <c r="K22" i="95"/>
  <c r="G22" i="95"/>
  <c r="I22" i="95" s="1"/>
  <c r="P21" i="95"/>
  <c r="K21" i="95"/>
  <c r="G21" i="95"/>
  <c r="I21" i="95" s="1"/>
  <c r="P20" i="95"/>
  <c r="K20" i="95"/>
  <c r="G20" i="95"/>
  <c r="I20" i="95" s="1"/>
  <c r="P19" i="95"/>
  <c r="K19" i="95"/>
  <c r="G19" i="95"/>
  <c r="I19" i="95" s="1"/>
  <c r="P18" i="95"/>
  <c r="K18" i="95"/>
  <c r="G18" i="95"/>
  <c r="I18" i="95" s="1"/>
  <c r="P17" i="95"/>
  <c r="K17" i="95"/>
  <c r="G17" i="95"/>
  <c r="I17" i="95" s="1"/>
  <c r="P16" i="95"/>
  <c r="K16" i="95"/>
  <c r="G16" i="95"/>
  <c r="I16" i="95" s="1"/>
  <c r="P15" i="95"/>
  <c r="K15" i="95"/>
  <c r="G15" i="95"/>
  <c r="I15" i="95" s="1"/>
  <c r="P14" i="95"/>
  <c r="K14" i="95"/>
  <c r="G14" i="95"/>
  <c r="I14" i="95" s="1"/>
  <c r="P13" i="95"/>
  <c r="K13" i="95"/>
  <c r="G13" i="95"/>
  <c r="I13" i="95" s="1"/>
  <c r="A13" i="95"/>
  <c r="P12" i="95"/>
  <c r="G12" i="95"/>
  <c r="I12" i="95" s="1"/>
  <c r="Q8" i="95"/>
  <c r="O8" i="95"/>
  <c r="Q7" i="95"/>
  <c r="Q6" i="95"/>
  <c r="Q5" i="95"/>
  <c r="Q4" i="95"/>
  <c r="I44" i="112"/>
  <c r="I13" i="112"/>
  <c r="I25" i="112"/>
  <c r="I43" i="115"/>
  <c r="I31" i="112"/>
  <c r="I43" i="100"/>
  <c r="I23" i="100"/>
  <c r="I39" i="96"/>
  <c r="Q29" i="115"/>
  <c r="P1" i="71"/>
  <c r="Q8" i="67"/>
  <c r="N23" i="67" s="1"/>
  <c r="I12" i="67"/>
  <c r="J12" i="67"/>
  <c r="I13" i="67"/>
  <c r="J13" i="67"/>
  <c r="J14" i="67"/>
  <c r="I15" i="67"/>
  <c r="J15" i="67"/>
  <c r="I16" i="67"/>
  <c r="J16" i="67"/>
  <c r="I17" i="67"/>
  <c r="J17" i="67"/>
  <c r="J18" i="67"/>
  <c r="I19" i="67"/>
  <c r="J19" i="67"/>
  <c r="I20" i="67"/>
  <c r="J20" i="67"/>
  <c r="I21" i="67"/>
  <c r="J21" i="67"/>
  <c r="I22" i="67"/>
  <c r="J22" i="67"/>
  <c r="I23" i="67"/>
  <c r="J23" i="67"/>
  <c r="I24" i="67"/>
  <c r="J24" i="67"/>
  <c r="I25" i="67"/>
  <c r="J25" i="67"/>
  <c r="I26" i="67"/>
  <c r="J26" i="67"/>
  <c r="J27" i="67"/>
  <c r="J28" i="67"/>
  <c r="J29" i="67"/>
  <c r="J30" i="67"/>
  <c r="J31" i="67"/>
  <c r="J32" i="67"/>
  <c r="J33" i="67"/>
  <c r="J34" i="67"/>
  <c r="J35" i="67"/>
  <c r="J36" i="67"/>
  <c r="J37" i="67"/>
  <c r="J38" i="67"/>
  <c r="J39" i="67"/>
  <c r="J40" i="67"/>
  <c r="J41" i="67"/>
  <c r="J42" i="67"/>
  <c r="K16" i="87"/>
  <c r="K17" i="87"/>
  <c r="K18" i="87"/>
  <c r="K19" i="87"/>
  <c r="K20" i="87"/>
  <c r="K21" i="87"/>
  <c r="I21" i="87"/>
  <c r="K22" i="87"/>
  <c r="I22" i="87"/>
  <c r="K23" i="87"/>
  <c r="K24" i="87"/>
  <c r="K25" i="87"/>
  <c r="K26" i="87"/>
  <c r="I26" i="87"/>
  <c r="I28" i="87"/>
  <c r="I29" i="87" s="1"/>
  <c r="A5" i="87"/>
  <c r="A30" i="87" s="1"/>
  <c r="B5" i="87"/>
  <c r="B30" i="87" s="1"/>
  <c r="C5" i="87"/>
  <c r="C30" i="87" s="1"/>
  <c r="D5" i="87"/>
  <c r="D30" i="87" s="1"/>
  <c r="E5" i="87"/>
  <c r="E30" i="87" s="1"/>
  <c r="F5" i="87"/>
  <c r="F30" i="87" s="1"/>
  <c r="G5" i="87"/>
  <c r="G30" i="87" s="1"/>
  <c r="H5" i="87"/>
  <c r="H30" i="87" s="1"/>
  <c r="I5" i="87"/>
  <c r="I30" i="87" s="1"/>
  <c r="I6" i="87"/>
  <c r="I7" i="87"/>
  <c r="K7" i="87"/>
  <c r="K8" i="87"/>
  <c r="K9" i="87"/>
  <c r="K10" i="87"/>
  <c r="K11" i="87"/>
  <c r="I11" i="87"/>
  <c r="K12" i="87"/>
  <c r="I13" i="87"/>
  <c r="K13" i="87"/>
  <c r="K29" i="87"/>
  <c r="F31" i="87"/>
  <c r="I31" i="87"/>
  <c r="F32" i="87"/>
  <c r="K33" i="87"/>
  <c r="K34" i="87"/>
  <c r="K35" i="87"/>
  <c r="I35" i="87"/>
  <c r="K36" i="87"/>
  <c r="F34" i="87"/>
  <c r="F35" i="87"/>
  <c r="I34" i="87"/>
  <c r="F13" i="87"/>
  <c r="F11" i="87"/>
  <c r="F7" i="87"/>
  <c r="F24" i="87"/>
  <c r="F23" i="87"/>
  <c r="F20" i="87"/>
  <c r="F18" i="87"/>
  <c r="F9" i="87"/>
  <c r="I10" i="87"/>
  <c r="F10" i="87"/>
  <c r="I8" i="87"/>
  <c r="I36" i="87"/>
  <c r="F33" i="87"/>
  <c r="F36" i="87"/>
  <c r="I33" i="87"/>
  <c r="I23" i="87"/>
  <c r="F26" i="87"/>
  <c r="F19" i="87"/>
  <c r="I17" i="87"/>
  <c r="F16" i="87"/>
  <c r="F22" i="87"/>
  <c r="I32" i="87"/>
  <c r="F8" i="87"/>
  <c r="F6" i="87"/>
  <c r="F17" i="87"/>
  <c r="N24" i="67"/>
  <c r="I12" i="87"/>
  <c r="F12" i="87"/>
  <c r="I25" i="87"/>
  <c r="F25" i="87"/>
  <c r="F21" i="87"/>
  <c r="I19" i="87"/>
  <c r="Q28" i="107"/>
  <c r="O16" i="108"/>
  <c r="N37" i="67" l="1"/>
  <c r="O37" i="98"/>
  <c r="N22" i="67"/>
  <c r="O25" i="98"/>
  <c r="O23" i="108"/>
  <c r="O18" i="115"/>
  <c r="O41" i="115"/>
  <c r="O15" i="110"/>
  <c r="O23" i="115"/>
  <c r="O44" i="115"/>
  <c r="O33" i="115"/>
  <c r="O36" i="102"/>
  <c r="O12" i="107"/>
  <c r="O29" i="95"/>
  <c r="O43" i="98"/>
  <c r="O22" i="102"/>
  <c r="O15" i="115"/>
  <c r="O21" i="115"/>
  <c r="O25" i="115"/>
  <c r="O23" i="102"/>
  <c r="O14" i="102"/>
  <c r="O36" i="107"/>
  <c r="O13" i="115"/>
  <c r="O37" i="115"/>
  <c r="N26" i="67"/>
  <c r="O20" i="110"/>
  <c r="O28" i="101"/>
  <c r="O45" i="110"/>
  <c r="O23" i="100"/>
  <c r="I29" i="95"/>
  <c r="O39" i="107"/>
  <c r="O29" i="110"/>
  <c r="O19" i="108"/>
  <c r="O34" i="110"/>
  <c r="O26" i="110"/>
  <c r="N32" i="67"/>
  <c r="I21" i="115"/>
  <c r="O41" i="108"/>
  <c r="O31" i="110"/>
  <c r="O12" i="115"/>
  <c r="O40" i="115"/>
  <c r="N16" i="67"/>
  <c r="N25" i="67"/>
  <c r="O24" i="98"/>
  <c r="O25" i="102"/>
  <c r="N40" i="67"/>
  <c r="I43" i="98"/>
  <c r="O45" i="115"/>
  <c r="O14" i="107"/>
  <c r="N12" i="67"/>
  <c r="N19" i="67"/>
  <c r="O41" i="98"/>
  <c r="O41" i="102"/>
  <c r="O24" i="115"/>
  <c r="O36" i="115"/>
  <c r="N18" i="67"/>
  <c r="N13" i="67"/>
  <c r="N36" i="67"/>
  <c r="O36" i="98"/>
  <c r="I15" i="115"/>
  <c r="O34" i="98"/>
  <c r="O16" i="115"/>
  <c r="O39" i="115"/>
  <c r="N39" i="67"/>
  <c r="N34" i="67"/>
  <c r="N33" i="67"/>
  <c r="O44" i="98"/>
  <c r="O13" i="98"/>
  <c r="O35" i="115"/>
  <c r="N20" i="67"/>
  <c r="O34" i="115"/>
  <c r="N17" i="67"/>
  <c r="O42" i="98"/>
  <c r="O23" i="107"/>
  <c r="O17" i="115"/>
  <c r="N15" i="67"/>
  <c r="O29" i="102"/>
  <c r="O27" i="98"/>
  <c r="N38" i="67"/>
  <c r="O30" i="115"/>
  <c r="N21" i="67"/>
  <c r="N42" i="67"/>
  <c r="O18" i="98"/>
  <c r="O37" i="102"/>
  <c r="O20" i="115"/>
  <c r="N28" i="67"/>
  <c r="O27" i="115"/>
  <c r="N27" i="67"/>
  <c r="O31" i="115"/>
  <c r="N29" i="67"/>
  <c r="N35" i="67"/>
  <c r="N31" i="67"/>
  <c r="O14" i="108"/>
  <c r="O16" i="113"/>
  <c r="O28" i="115"/>
  <c r="N41" i="67"/>
  <c r="O26" i="115"/>
  <c r="O22" i="115"/>
  <c r="O42" i="115"/>
  <c r="N30" i="67"/>
  <c r="N14" i="67"/>
  <c r="O22" i="101"/>
  <c r="O12" i="95"/>
  <c r="O14" i="98"/>
  <c r="O13" i="95"/>
  <c r="O15" i="98"/>
  <c r="O28" i="102"/>
  <c r="O33" i="102"/>
  <c r="O13" i="107"/>
  <c r="I14" i="98"/>
  <c r="O12" i="102"/>
  <c r="O26" i="113"/>
  <c r="O32" i="115"/>
  <c r="O31" i="98"/>
  <c r="O20" i="98"/>
  <c r="O33" i="95"/>
  <c r="O40" i="108"/>
  <c r="O39" i="95"/>
  <c r="O39" i="98"/>
  <c r="O33" i="113"/>
  <c r="O23" i="101"/>
  <c r="O22" i="98"/>
  <c r="O32" i="102"/>
  <c r="O17" i="102"/>
  <c r="O31" i="112"/>
  <c r="O43" i="115"/>
  <c r="O22" i="110"/>
  <c r="I31" i="98"/>
  <c r="O39" i="101"/>
  <c r="O14" i="112"/>
  <c r="O23" i="112"/>
  <c r="O19" i="98"/>
  <c r="O26" i="98"/>
  <c r="O21" i="98"/>
  <c r="O37" i="112"/>
  <c r="O17" i="98"/>
  <c r="O22" i="95"/>
  <c r="O32" i="95"/>
  <c r="O23" i="98"/>
  <c r="O40" i="102"/>
  <c r="O14" i="95"/>
  <c r="O32" i="98"/>
  <c r="O34" i="101"/>
  <c r="O30" i="95"/>
  <c r="O79" i="106"/>
  <c r="O28" i="95"/>
  <c r="O29" i="98"/>
  <c r="O38" i="98"/>
  <c r="O17" i="113"/>
  <c r="O32" i="113"/>
  <c r="O42" i="113"/>
  <c r="O29" i="113"/>
  <c r="O24" i="113"/>
  <c r="O12" i="113"/>
  <c r="O35" i="113"/>
  <c r="O20" i="113"/>
  <c r="O45" i="113"/>
  <c r="O19" i="115"/>
  <c r="O15" i="113"/>
  <c r="O40" i="113"/>
  <c r="O34" i="113"/>
  <c r="O30" i="98"/>
  <c r="O21" i="113"/>
  <c r="O18" i="113"/>
  <c r="O30" i="113"/>
  <c r="O22" i="113"/>
  <c r="O27" i="113"/>
  <c r="O23" i="113"/>
  <c r="O19" i="113"/>
  <c r="O36" i="113"/>
  <c r="O34" i="95"/>
  <c r="O28" i="113"/>
  <c r="O25" i="113"/>
  <c r="O14" i="113"/>
  <c r="O38" i="113"/>
  <c r="O44" i="113"/>
  <c r="O37" i="113"/>
  <c r="O39" i="113"/>
  <c r="O31" i="113"/>
  <c r="O29" i="115"/>
  <c r="O28" i="98"/>
  <c r="O30" i="97"/>
  <c r="O16" i="110"/>
  <c r="O41" i="113"/>
  <c r="O21" i="102"/>
  <c r="O35" i="98"/>
  <c r="I19" i="115"/>
  <c r="I21" i="113"/>
  <c r="I31" i="113"/>
  <c r="O13" i="113"/>
  <c r="O40" i="96"/>
  <c r="O21" i="95"/>
  <c r="O42" i="108"/>
  <c r="O43" i="113"/>
  <c r="O14" i="115"/>
  <c r="I34" i="95"/>
  <c r="O26" i="95"/>
  <c r="O12" i="98"/>
  <c r="O30" i="110"/>
  <c r="I38" i="115"/>
  <c r="O38" i="115"/>
  <c r="O33" i="98"/>
  <c r="I40" i="98"/>
  <c r="O40" i="98"/>
  <c r="O16" i="98"/>
  <c r="O45" i="98"/>
  <c r="O43" i="101"/>
  <c r="O13" i="101"/>
  <c r="I14" i="101"/>
  <c r="O14" i="101"/>
  <c r="O33" i="100"/>
  <c r="O29" i="112"/>
  <c r="O21" i="110"/>
  <c r="O13" i="110"/>
  <c r="O43" i="107"/>
  <c r="O41" i="107"/>
  <c r="O22" i="107"/>
  <c r="O19" i="110"/>
  <c r="O43" i="100"/>
  <c r="O24" i="110"/>
  <c r="O44" i="110"/>
  <c r="O32" i="110"/>
  <c r="O29" i="107"/>
  <c r="O16" i="107"/>
  <c r="O21" i="107"/>
  <c r="O24" i="107"/>
  <c r="O43" i="110"/>
  <c r="O26" i="107"/>
  <c r="O35" i="110"/>
  <c r="O14" i="110"/>
  <c r="O23" i="110"/>
  <c r="O40" i="110"/>
  <c r="O39" i="110"/>
  <c r="O32" i="107"/>
  <c r="O18" i="107"/>
  <c r="O17" i="107"/>
  <c r="O36" i="110"/>
  <c r="O42" i="110"/>
  <c r="O15" i="107"/>
  <c r="O30" i="107"/>
  <c r="O25" i="110"/>
  <c r="O28" i="110"/>
  <c r="O38" i="107"/>
  <c r="O41" i="110"/>
  <c r="O33" i="110"/>
  <c r="O27" i="107"/>
  <c r="O28" i="107"/>
  <c r="O12" i="110"/>
  <c r="O18" i="110"/>
  <c r="O17" i="110"/>
  <c r="O27" i="110"/>
  <c r="O40" i="107"/>
  <c r="O34" i="107"/>
  <c r="O38" i="110"/>
  <c r="O37" i="110"/>
  <c r="O39" i="112"/>
  <c r="O22" i="112"/>
  <c r="O37" i="108"/>
  <c r="O25" i="112"/>
  <c r="O39" i="108"/>
  <c r="O42" i="112"/>
  <c r="O33" i="112"/>
  <c r="O21" i="112"/>
  <c r="O34" i="108"/>
  <c r="O13" i="108"/>
  <c r="O38" i="108"/>
  <c r="O35" i="112"/>
  <c r="O32" i="112"/>
  <c r="O38" i="112"/>
  <c r="O27" i="112"/>
  <c r="O26" i="112"/>
  <c r="O27" i="108"/>
  <c r="O33" i="108"/>
  <c r="O43" i="112"/>
  <c r="O43" i="108"/>
  <c r="O18" i="108"/>
  <c r="O12" i="112"/>
  <c r="O36" i="112"/>
  <c r="O18" i="112"/>
  <c r="O20" i="108"/>
  <c r="O16" i="112"/>
  <c r="O44" i="112"/>
  <c r="O31" i="108"/>
  <c r="O26" i="108"/>
  <c r="O34" i="112"/>
  <c r="O15" i="112"/>
  <c r="O13" i="96"/>
  <c r="O28" i="112"/>
  <c r="O20" i="112"/>
  <c r="O17" i="112"/>
  <c r="O19" i="112"/>
  <c r="O41" i="112"/>
  <c r="O41" i="97"/>
  <c r="O12" i="108"/>
  <c r="O22" i="108"/>
  <c r="O45" i="112"/>
  <c r="O32" i="96"/>
  <c r="O30" i="112"/>
  <c r="O13" i="112"/>
  <c r="O29" i="108"/>
  <c r="O40" i="112"/>
  <c r="O25" i="108"/>
  <c r="O32" i="108"/>
  <c r="O36" i="108"/>
  <c r="O30" i="108"/>
  <c r="O17" i="108"/>
  <c r="I36" i="108"/>
  <c r="O15" i="108"/>
  <c r="I17" i="108"/>
  <c r="O35" i="108"/>
  <c r="I30" i="108"/>
  <c r="O21" i="108"/>
  <c r="O24" i="108"/>
  <c r="O28" i="108"/>
  <c r="O37" i="107"/>
  <c r="O20" i="107"/>
  <c r="O19" i="107"/>
  <c r="O33" i="107"/>
  <c r="O31" i="107"/>
  <c r="I19" i="107"/>
  <c r="I31" i="107"/>
  <c r="I33" i="107"/>
  <c r="O42" i="107"/>
  <c r="O35" i="107"/>
  <c r="O25" i="107"/>
  <c r="I25" i="107"/>
  <c r="O57" i="106"/>
  <c r="O78" i="106"/>
  <c r="O18" i="102"/>
  <c r="O50" i="106"/>
  <c r="O68" i="106"/>
  <c r="O24" i="112"/>
  <c r="I50" i="106"/>
  <c r="O73" i="106"/>
  <c r="O58" i="106"/>
  <c r="O72" i="106"/>
  <c r="O74" i="106"/>
  <c r="O76" i="106"/>
  <c r="O67" i="106"/>
  <c r="O70" i="106"/>
  <c r="O64" i="106"/>
  <c r="O115" i="106"/>
  <c r="O113" i="106"/>
  <c r="O103" i="106"/>
  <c r="O101" i="106"/>
  <c r="O85" i="106"/>
  <c r="O84" i="106"/>
  <c r="O108" i="106"/>
  <c r="O95" i="106"/>
  <c r="O91" i="106"/>
  <c r="O88" i="106"/>
  <c r="O97" i="106"/>
  <c r="O93" i="106"/>
  <c r="O89" i="106"/>
  <c r="O92" i="106"/>
  <c r="O87" i="106"/>
  <c r="O98" i="106"/>
  <c r="O99" i="106"/>
  <c r="O90" i="106"/>
  <c r="O106" i="106"/>
  <c r="O104" i="106"/>
  <c r="O100" i="106"/>
  <c r="O109" i="106"/>
  <c r="O102" i="106"/>
  <c r="O105" i="106"/>
  <c r="O112" i="106"/>
  <c r="O86" i="106"/>
  <c r="O107" i="106"/>
  <c r="O94" i="106"/>
  <c r="O114" i="106"/>
  <c r="O96" i="106"/>
  <c r="O111" i="106"/>
  <c r="O110" i="106"/>
  <c r="I68" i="106"/>
  <c r="O48" i="106"/>
  <c r="O62" i="106"/>
  <c r="O59" i="106"/>
  <c r="O51" i="106"/>
  <c r="O65" i="106"/>
  <c r="O49" i="106"/>
  <c r="O60" i="106"/>
  <c r="O75" i="106"/>
  <c r="O63" i="106"/>
  <c r="O52" i="106"/>
  <c r="O56" i="106"/>
  <c r="O55" i="106"/>
  <c r="O71" i="106"/>
  <c r="O77" i="106"/>
  <c r="O69" i="106"/>
  <c r="O53" i="106"/>
  <c r="O43" i="106"/>
  <c r="O41" i="106"/>
  <c r="O31" i="106"/>
  <c r="O29" i="106"/>
  <c r="O26" i="106"/>
  <c r="O13" i="106"/>
  <c r="O12" i="106"/>
  <c r="O36" i="106"/>
  <c r="O23" i="106"/>
  <c r="O19" i="106"/>
  <c r="O16" i="106"/>
  <c r="O42" i="106"/>
  <c r="O37" i="106"/>
  <c r="O30" i="106"/>
  <c r="O40" i="106"/>
  <c r="O25" i="106"/>
  <c r="O21" i="106"/>
  <c r="O24" i="106"/>
  <c r="O39" i="106"/>
  <c r="O34" i="106"/>
  <c r="O17" i="106"/>
  <c r="O27" i="106"/>
  <c r="O15" i="106"/>
  <c r="O32" i="106"/>
  <c r="O18" i="106"/>
  <c r="O38" i="106"/>
  <c r="O28" i="106"/>
  <c r="O14" i="106"/>
  <c r="O33" i="106"/>
  <c r="O22" i="106"/>
  <c r="O35" i="106"/>
  <c r="O20" i="106"/>
  <c r="O61" i="106"/>
  <c r="O54" i="106"/>
  <c r="O66" i="106"/>
  <c r="I61" i="106"/>
  <c r="I54" i="106"/>
  <c r="O30" i="102"/>
  <c r="I30" i="102"/>
  <c r="I18" i="102"/>
  <c r="O26" i="102"/>
  <c r="O34" i="102"/>
  <c r="O38" i="102"/>
  <c r="O15" i="102"/>
  <c r="O31" i="102"/>
  <c r="O39" i="102"/>
  <c r="O13" i="102"/>
  <c r="O43" i="102"/>
  <c r="O24" i="102"/>
  <c r="O16" i="102"/>
  <c r="O19" i="102"/>
  <c r="I19" i="102"/>
  <c r="O42" i="102"/>
  <c r="O27" i="102"/>
  <c r="O35" i="102"/>
  <c r="O20" i="102"/>
  <c r="I15" i="102"/>
  <c r="O38" i="101"/>
  <c r="O29" i="101"/>
  <c r="O41" i="101"/>
  <c r="O35" i="101"/>
  <c r="O15" i="101"/>
  <c r="O24" i="101"/>
  <c r="O27" i="101"/>
  <c r="O25" i="101"/>
  <c r="O26" i="101"/>
  <c r="O16" i="101"/>
  <c r="O21" i="101"/>
  <c r="O31" i="101"/>
  <c r="O40" i="101"/>
  <c r="O42" i="101"/>
  <c r="O12" i="101"/>
  <c r="O37" i="101"/>
  <c r="O30" i="101"/>
  <c r="O32" i="101"/>
  <c r="O19" i="101"/>
  <c r="O17" i="101"/>
  <c r="O36" i="101"/>
  <c r="O20" i="101"/>
  <c r="O18" i="101"/>
  <c r="O33" i="101"/>
  <c r="O31" i="100"/>
  <c r="I31" i="100"/>
  <c r="O22" i="100"/>
  <c r="O29" i="100"/>
  <c r="O42" i="100"/>
  <c r="O41" i="100"/>
  <c r="O19" i="100"/>
  <c r="O18" i="100"/>
  <c r="O39" i="100"/>
  <c r="O37" i="100"/>
  <c r="O27" i="100"/>
  <c r="O38" i="100"/>
  <c r="O14" i="100"/>
  <c r="O20" i="100"/>
  <c r="O34" i="100"/>
  <c r="O40" i="100"/>
  <c r="O17" i="100"/>
  <c r="O35" i="100"/>
  <c r="O36" i="100"/>
  <c r="O12" i="100"/>
  <c r="O13" i="100"/>
  <c r="O28" i="100"/>
  <c r="O32" i="100"/>
  <c r="O24" i="100"/>
  <c r="O26" i="100"/>
  <c r="O30" i="100"/>
  <c r="O16" i="100"/>
  <c r="O15" i="100"/>
  <c r="O21" i="100"/>
  <c r="O25" i="100"/>
  <c r="I36" i="100"/>
  <c r="O13" i="97"/>
  <c r="O19" i="96"/>
  <c r="O37" i="96"/>
  <c r="O41" i="96"/>
  <c r="O25" i="96"/>
  <c r="O39" i="96"/>
  <c r="O36" i="96"/>
  <c r="O22" i="96"/>
  <c r="O21" i="96"/>
  <c r="O31" i="96"/>
  <c r="O20" i="96"/>
  <c r="O38" i="96"/>
  <c r="O26" i="96"/>
  <c r="O28" i="96"/>
  <c r="O42" i="96"/>
  <c r="O16" i="96"/>
  <c r="O33" i="96"/>
  <c r="O29" i="96"/>
  <c r="O30" i="96"/>
  <c r="O14" i="96"/>
  <c r="O18" i="96"/>
  <c r="O23" i="96"/>
  <c r="O34" i="97"/>
  <c r="O43" i="97"/>
  <c r="O15" i="97"/>
  <c r="O32" i="97"/>
  <c r="O39" i="97"/>
  <c r="O25" i="97"/>
  <c r="O16" i="97"/>
  <c r="O36" i="97"/>
  <c r="O24" i="97"/>
  <c r="O29" i="97"/>
  <c r="O42" i="97"/>
  <c r="O31" i="97"/>
  <c r="O22" i="97"/>
  <c r="O35" i="97"/>
  <c r="O17" i="97"/>
  <c r="O12" i="97"/>
  <c r="O20" i="97"/>
  <c r="O28" i="97"/>
  <c r="O27" i="97"/>
  <c r="O38" i="97"/>
  <c r="O26" i="97"/>
  <c r="O21" i="97"/>
  <c r="O33" i="97"/>
  <c r="O18" i="97"/>
  <c r="O19" i="97"/>
  <c r="O23" i="97"/>
  <c r="O37" i="97"/>
  <c r="O14" i="97"/>
  <c r="O40" i="97"/>
  <c r="O35" i="96"/>
  <c r="I35" i="96"/>
  <c r="O17" i="96"/>
  <c r="O24" i="96"/>
  <c r="O34" i="96"/>
  <c r="O27" i="96"/>
  <c r="I24" i="96"/>
  <c r="I17" i="96"/>
  <c r="O15" i="96"/>
  <c r="O12" i="96"/>
  <c r="O23" i="95"/>
  <c r="O43" i="95"/>
  <c r="O15" i="95"/>
  <c r="O41" i="95"/>
  <c r="O42" i="95"/>
  <c r="O17" i="95"/>
  <c r="O25" i="95"/>
  <c r="O36" i="95"/>
  <c r="O40" i="95"/>
  <c r="O16" i="95"/>
  <c r="I42" i="95"/>
  <c r="O38" i="95"/>
  <c r="O31" i="95"/>
  <c r="O35" i="95"/>
  <c r="O27" i="95"/>
  <c r="O24" i="95"/>
  <c r="O37" i="95"/>
  <c r="O19" i="95"/>
  <c r="O20" i="95"/>
  <c r="O18" i="95"/>
  <c r="Q29" i="110"/>
  <c r="Q28" i="95"/>
  <c r="Q28" i="101"/>
  <c r="Q29" i="113"/>
  <c r="Q28" i="102"/>
  <c r="Q28" i="96"/>
  <c r="Q28" i="100"/>
  <c r="Q28" i="108"/>
  <c r="Q29" i="98"/>
  <c r="Q64" i="106"/>
  <c r="Q100" i="106" s="1"/>
  <c r="Q29" i="112"/>
  <c r="Q28" i="97"/>
  <c r="O43" i="9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MELSL01</author>
  </authors>
  <commentList>
    <comment ref="E12" authorId="0" shapeId="0" xr:uid="{00000000-0006-0000-0C00-000001000000}">
      <text>
        <r>
          <rPr>
            <b/>
            <sz val="9"/>
            <rFont val="Tahoma"/>
            <family val="2"/>
            <charset val="136"/>
          </rPr>
          <t>MELSL01:</t>
        </r>
        <r>
          <rPr>
            <sz val="9"/>
            <rFont val="Tahoma"/>
            <family val="2"/>
            <charset val="136"/>
          </rPr>
          <t xml:space="preserve">
SUGGEST H CLASS NON STOPOVER FOR MIX CLASS WITH Q ABOVE</t>
        </r>
      </text>
    </comment>
    <comment ref="G12" authorId="0" shapeId="0" xr:uid="{00000000-0006-0000-0C00-000002000000}">
      <text>
        <r>
          <rPr>
            <b/>
            <sz val="9"/>
            <rFont val="Tahoma"/>
            <family val="2"/>
            <charset val="136"/>
          </rPr>
          <t>MELSL01:</t>
        </r>
        <r>
          <rPr>
            <sz val="9"/>
            <rFont val="Tahoma"/>
            <family val="2"/>
            <charset val="136"/>
          </rPr>
          <t xml:space="preserve">
SUGGEST H CLASS NON STOPOVER FOR MIX CLASS WITH Q ABOVE</t>
        </r>
      </text>
    </comment>
    <comment ref="E13" authorId="0" shapeId="0" xr:uid="{00000000-0006-0000-0C00-000003000000}">
      <text>
        <r>
          <rPr>
            <b/>
            <sz val="9"/>
            <rFont val="Tahoma"/>
            <family val="2"/>
            <charset val="136"/>
          </rPr>
          <t>MELSL01:</t>
        </r>
        <r>
          <rPr>
            <sz val="9"/>
            <rFont val="Tahoma"/>
            <family val="2"/>
            <charset val="136"/>
          </rPr>
          <t xml:space="preserve">
SUGGEST H CLASS NON STOPOVER FOR MIX CLASS WITH Q ABOVE</t>
        </r>
      </text>
    </comment>
    <comment ref="G13" authorId="0" shapeId="0" xr:uid="{00000000-0006-0000-0C00-000004000000}">
      <text>
        <r>
          <rPr>
            <b/>
            <sz val="9"/>
            <rFont val="Tahoma"/>
            <family val="2"/>
            <charset val="136"/>
          </rPr>
          <t>MELSL01:</t>
        </r>
        <r>
          <rPr>
            <sz val="9"/>
            <rFont val="Tahoma"/>
            <family val="2"/>
            <charset val="136"/>
          </rPr>
          <t xml:space="preserve">
SUGGEST H CLASS NON STOPOVER FOR MIX CLASS WITH Q ABOVE</t>
        </r>
      </text>
    </comment>
    <comment ref="E14" authorId="0" shapeId="0" xr:uid="{00000000-0006-0000-0C00-000005000000}">
      <text>
        <r>
          <rPr>
            <b/>
            <sz val="9"/>
            <rFont val="Tahoma"/>
            <family val="2"/>
            <charset val="136"/>
          </rPr>
          <t>MELSL01:</t>
        </r>
        <r>
          <rPr>
            <sz val="9"/>
            <rFont val="Tahoma"/>
            <family val="2"/>
            <charset val="136"/>
          </rPr>
          <t xml:space="preserve">
SUGGEST H CLASS NON STOPOVER FOR MIX CLASS WITH Q ABOVE</t>
        </r>
      </text>
    </comment>
    <comment ref="G14" authorId="0" shapeId="0" xr:uid="{00000000-0006-0000-0C00-000006000000}">
      <text>
        <r>
          <rPr>
            <b/>
            <sz val="9"/>
            <rFont val="Tahoma"/>
            <family val="2"/>
            <charset val="136"/>
          </rPr>
          <t>MELSL01:</t>
        </r>
        <r>
          <rPr>
            <sz val="9"/>
            <rFont val="Tahoma"/>
            <family val="2"/>
            <charset val="136"/>
          </rPr>
          <t xml:space="preserve">
SUGGEST H CLASS NON STOPOVER FOR MIX CLASS WITH Q ABOVE</t>
        </r>
      </text>
    </comment>
  </commentList>
</comments>
</file>

<file path=xl/sharedStrings.xml><?xml version="1.0" encoding="utf-8"?>
<sst xmlns="http://schemas.openxmlformats.org/spreadsheetml/2006/main" count="5531" uniqueCount="879">
  <si>
    <r>
      <t xml:space="preserve">NF-BNE-008-20 2020-2022 V2 Yardstick Fares - exBNE  </t>
    </r>
    <r>
      <rPr>
        <b/>
        <sz val="14"/>
        <color rgb="FFFF0000"/>
        <rFont val="Calibri"/>
        <family val="2"/>
        <scheme val="minor"/>
      </rPr>
      <t>WP65655/WP65657</t>
    </r>
  </si>
  <si>
    <t>Date: 16NOV2020</t>
  </si>
  <si>
    <t>APPLICATION:</t>
  </si>
  <si>
    <t>1. UM - Only RBD W/U/Y/B/M fares apply for UM 5-12 YRs.</t>
  </si>
  <si>
    <t>RESERVATIONS:</t>
  </si>
  <si>
    <t>MIN/MAX STAY:</t>
  </si>
  <si>
    <t>MIN Stay: nil. MAX Stay: 1Y.</t>
  </si>
  <si>
    <t xml:space="preserve">STPC: </t>
  </si>
  <si>
    <t>1. COACT (On company account ) follow PAX Sales manual D5.</t>
  </si>
  <si>
    <t xml:space="preserve">2. PXACT (On pax account) hotel room rates follow TPESB's contract rates HIIFM-STPC. </t>
  </si>
  <si>
    <t>Mix Class:</t>
  </si>
  <si>
    <t>1.Business class and Economy class OW/RT/CT/OJ  via CI.</t>
  </si>
  <si>
    <t>2.Mixed RBD is permitted with 1/2 round trip fare applied.</t>
  </si>
  <si>
    <t xml:space="preserve">3.For PY cabin W/U/A through fares but PY class not available in TWN-beyond v.v. sectors use  RBD D. </t>
  </si>
  <si>
    <t>4.For PY cabin E through fares but PY cabin is not available in TWN-beyond v.v. sectors use RBD B.</t>
  </si>
  <si>
    <t>5. All combination except RBD L</t>
  </si>
  <si>
    <t>Stopovers:</t>
  </si>
  <si>
    <t>A.  Free of charge enroute except stopover at TWN</t>
  </si>
  <si>
    <t>B. Only one TWN stopover permitted enourte on round trip fares; TWN stopover is not permitted on one-way fares.</t>
  </si>
  <si>
    <t xml:space="preserve">C. TWN Stopover Surcharge ( Child and infant discount apply ) </t>
  </si>
  <si>
    <t xml:space="preserve">  a. RBD J- $100 stopover surcharge </t>
  </si>
  <si>
    <t xml:space="preserve">  b. RBD C- $120 stopover surcharge</t>
  </si>
  <si>
    <t xml:space="preserve">  c. RBD D- $140 stopover surcharge</t>
  </si>
  <si>
    <t xml:space="preserve">  d. RBD W/U- $100 stopover surcharge</t>
  </si>
  <si>
    <t xml:space="preserve">  e. RBD A- $120 stopover surcharge</t>
  </si>
  <si>
    <t xml:space="preserve">  f. RBD E- $140 stopover surcharge</t>
  </si>
  <si>
    <t xml:space="preserve">  g. RBD Y/B/M- $100 stopover surcharge</t>
  </si>
  <si>
    <t xml:space="preserve">  h. RBD K/V/T- $120 stopover surcharge</t>
  </si>
  <si>
    <t xml:space="preserve">  i. RBD R/Q/H/N- $140 stopover surcharge</t>
  </si>
  <si>
    <t xml:space="preserve">  j. RBD L- Stopover in Taiwan is not permitted </t>
  </si>
  <si>
    <t>D. Stopover is permitted at SYD/BNE/MEL for ex. AUS remote cities ( Add-On Fares ).</t>
  </si>
  <si>
    <t>E. No restriction but 1 free transfer only in Australia in each direction.</t>
  </si>
  <si>
    <t>DISCOUNTS &amp; SUR:</t>
  </si>
  <si>
    <t>OW:</t>
  </si>
  <si>
    <r>
      <t>1. AUS-TPE and beyond destinations: 60% of RT (gross). F/B:</t>
    </r>
    <r>
      <rPr>
        <u/>
        <sz val="12"/>
        <rFont val="Calibri"/>
        <family val="2"/>
      </rPr>
      <t xml:space="preserve"> ?</t>
    </r>
    <r>
      <rPr>
        <sz val="12"/>
        <rFont val="Calibri"/>
        <family val="2"/>
      </rPr>
      <t>OAU.</t>
    </r>
  </si>
  <si>
    <r>
      <t xml:space="preserve">2. BNE-AKL v.v. 50% of RT (gross). F/B </t>
    </r>
    <r>
      <rPr>
        <u/>
        <sz val="12"/>
        <rFont val="Calibri"/>
        <family val="2"/>
      </rPr>
      <t>?</t>
    </r>
    <r>
      <rPr>
        <sz val="12"/>
        <rFont val="Calibri"/>
        <family val="2"/>
      </rPr>
      <t xml:space="preserve">OAU, </t>
    </r>
  </si>
  <si>
    <t>CH DISCOUNT:</t>
  </si>
  <si>
    <t>2- 11 years. 75% of adult gross. L class not applicable.</t>
  </si>
  <si>
    <t>INF DISCOUNT:</t>
  </si>
  <si>
    <t>Under 2 years. Infant without seat (INF): 10% of adult gross. Infant with seat (INS): CH fares apply. Fare Family conditions apply. L class not applicable.</t>
  </si>
  <si>
    <t>AD/ID DISCOUNT:</t>
  </si>
  <si>
    <t xml:space="preserve">1. AD75/50 apply to J/W/Y class fares. Eligibility and ticketing rules refer to PSM chapter F2/D6 </t>
  </si>
  <si>
    <t>2. AD/ID discounts does not apply to add on fares</t>
  </si>
  <si>
    <t>SURCHARGES:</t>
  </si>
  <si>
    <t>1. YP MAAS AUD110.</t>
  </si>
  <si>
    <r>
      <rPr>
        <sz val="12"/>
        <rFont val="Calibri"/>
        <family val="2"/>
        <scheme val="minor"/>
      </rPr>
      <t>2.</t>
    </r>
    <r>
      <rPr>
        <sz val="12"/>
        <color rgb="FFFF0000"/>
        <rFont val="Calibri"/>
        <family val="1"/>
        <charset val="136"/>
        <scheme val="minor"/>
      </rPr>
      <t xml:space="preserve"> </t>
    </r>
    <r>
      <rPr>
        <sz val="12"/>
        <color theme="1"/>
        <rFont val="Calibri"/>
        <family val="1"/>
        <charset val="136"/>
        <scheme val="minor"/>
      </rPr>
      <t>OW Q surcharge for MEL-SYD code share flight</t>
    </r>
    <r>
      <rPr>
        <sz val="12"/>
        <color rgb="FFFF0000"/>
        <rFont val="Calibri"/>
        <family val="1"/>
        <charset val="136"/>
        <scheme val="minor"/>
      </rPr>
      <t xml:space="preserve"> : Please refer to surcharge table</t>
    </r>
  </si>
  <si>
    <r>
      <t>3. OW Q surcharge for</t>
    </r>
    <r>
      <rPr>
        <strike/>
        <sz val="12"/>
        <color theme="1"/>
        <rFont val="Calibri"/>
        <family val="1"/>
        <charset val="136"/>
        <scheme val="minor"/>
      </rPr>
      <t xml:space="preserve"> </t>
    </r>
    <r>
      <rPr>
        <strike/>
        <sz val="12"/>
        <color rgb="FFFF0000"/>
        <rFont val="Calibri"/>
        <family val="2"/>
        <scheme val="minor"/>
      </rPr>
      <t>ROR/GUM</t>
    </r>
    <r>
      <rPr>
        <sz val="12"/>
        <color theme="1"/>
        <rFont val="Calibri"/>
        <family val="1"/>
        <charset val="136"/>
        <scheme val="minor"/>
      </rPr>
      <t>/HND- Business :</t>
    </r>
    <r>
      <rPr>
        <sz val="12"/>
        <color rgb="FFFF0000"/>
        <rFont val="Calibri"/>
        <family val="1"/>
        <charset val="136"/>
        <scheme val="minor"/>
      </rPr>
      <t xml:space="preserve"> AUD750 ,</t>
    </r>
    <r>
      <rPr>
        <sz val="12"/>
        <color theme="1"/>
        <rFont val="Calibri"/>
        <family val="1"/>
        <charset val="136"/>
        <scheme val="minor"/>
      </rPr>
      <t xml:space="preserve"> Premium Economy:</t>
    </r>
    <r>
      <rPr>
        <sz val="12"/>
        <color rgb="FFFF0000"/>
        <rFont val="Calibri"/>
        <family val="1"/>
        <charset val="136"/>
        <scheme val="minor"/>
      </rPr>
      <t xml:space="preserve"> B AUD500/ D AUD750,</t>
    </r>
    <r>
      <rPr>
        <sz val="12"/>
        <color theme="1"/>
        <rFont val="Calibri"/>
        <family val="1"/>
        <charset val="136"/>
        <scheme val="minor"/>
      </rPr>
      <t xml:space="preserve"> Economy : YBM </t>
    </r>
    <r>
      <rPr>
        <sz val="12"/>
        <color rgb="FFFF0000"/>
        <rFont val="Calibri"/>
        <family val="1"/>
        <charset val="136"/>
        <scheme val="minor"/>
      </rPr>
      <t xml:space="preserve">AUD900/ KVTRQHN AUD500 </t>
    </r>
  </si>
  <si>
    <r>
      <t>4. OW Q surcharge for SHA</t>
    </r>
    <r>
      <rPr>
        <sz val="12"/>
        <color rgb="FFFF0000"/>
        <rFont val="Calibri"/>
        <family val="2"/>
        <scheme val="minor"/>
      </rPr>
      <t xml:space="preserve"> - </t>
    </r>
    <r>
      <rPr>
        <sz val="12"/>
        <color theme="1"/>
        <rFont val="Calibri"/>
        <family val="1"/>
        <charset val="136"/>
        <scheme val="minor"/>
      </rPr>
      <t xml:space="preserve">Business : </t>
    </r>
    <r>
      <rPr>
        <sz val="12"/>
        <color rgb="FFFF0000"/>
        <rFont val="Calibri"/>
        <family val="2"/>
        <scheme val="minor"/>
      </rPr>
      <t>AUD650</t>
    </r>
    <r>
      <rPr>
        <sz val="12"/>
        <color theme="1"/>
        <rFont val="Calibri"/>
        <family val="1"/>
        <charset val="136"/>
        <scheme val="minor"/>
      </rPr>
      <t xml:space="preserve"> , Premium Economy: </t>
    </r>
    <r>
      <rPr>
        <sz val="12"/>
        <color rgb="FFFF0000"/>
        <rFont val="Calibri"/>
        <family val="2"/>
        <scheme val="minor"/>
      </rPr>
      <t>B AUD400/ D AUD650</t>
    </r>
    <r>
      <rPr>
        <sz val="12"/>
        <color theme="1"/>
        <rFont val="Calibri"/>
        <family val="1"/>
        <charset val="136"/>
        <scheme val="minor"/>
      </rPr>
      <t xml:space="preserve">, Economy : </t>
    </r>
    <r>
      <rPr>
        <sz val="12"/>
        <color rgb="FFFF0000"/>
        <rFont val="Calibri"/>
        <family val="2"/>
        <scheme val="minor"/>
      </rPr>
      <t xml:space="preserve">YBM AUD600/ KVTRQHN AUD400 </t>
    </r>
  </si>
  <si>
    <t xml:space="preserve">PENALTY( REFUND): </t>
  </si>
  <si>
    <t>As per Fare Family rules</t>
  </si>
  <si>
    <t>AD-HOC TKF REVISION FORM</t>
  </si>
  <si>
    <t>(Please think twice for any other alternative ways to promote sales I/O dumping fares)</t>
  </si>
  <si>
    <t>TO:TPESZCI</t>
  </si>
  <si>
    <t>FROM:SYDDECI</t>
  </si>
  <si>
    <t>COPY:TPESBCI/TPEARCI/SYDDECI</t>
  </si>
  <si>
    <t>FOR:</t>
  </si>
  <si>
    <t>Filing</t>
  </si>
  <si>
    <t>Endorsement</t>
  </si>
  <si>
    <t>Approval</t>
  </si>
  <si>
    <t>x</t>
  </si>
  <si>
    <t>A) DETAILED CONTENT:</t>
  </si>
  <si>
    <t>FIT</t>
  </si>
  <si>
    <t>FARE</t>
  </si>
  <si>
    <t>TKF LEVELS (local $)</t>
  </si>
  <si>
    <t>Interline       Pay out</t>
  </si>
  <si>
    <t>Other expenses</t>
  </si>
  <si>
    <t xml:space="preserve"> YQ</t>
  </si>
  <si>
    <t>CI NET (F)</t>
  </si>
  <si>
    <t>Min.Fare (USD)</t>
  </si>
  <si>
    <t>EFFECTIVE     PERIOD</t>
  </si>
  <si>
    <t>REF</t>
  </si>
  <si>
    <t xml:space="preserve">ROUTING   OW/RT </t>
  </si>
  <si>
    <t>GIT</t>
  </si>
  <si>
    <t>BASIS</t>
  </si>
  <si>
    <t>CURRENT (A)</t>
  </si>
  <si>
    <t>PROPOSED (B)</t>
  </si>
  <si>
    <t>RT
Published</t>
  </si>
  <si>
    <t>OW
Published</t>
  </si>
  <si>
    <t>SPA/MPAP</t>
  </si>
  <si>
    <t>(D)</t>
  </si>
  <si>
    <t>(E)</t>
  </si>
  <si>
    <t>F=(B-C-D)+E</t>
  </si>
  <si>
    <t>NET</t>
  </si>
  <si>
    <t>RBD</t>
  </si>
  <si>
    <t>+/-%</t>
  </si>
  <si>
    <t>(C)
(local $)</t>
  </si>
  <si>
    <t>(local $)</t>
  </si>
  <si>
    <t>(USD)</t>
  </si>
  <si>
    <t>ISSUE DATE</t>
  </si>
  <si>
    <t>TRAVEL DATE</t>
  </si>
  <si>
    <t>BNE-TPE-
SPK(CTS) RT</t>
  </si>
  <si>
    <t>JHAU</t>
  </si>
  <si>
    <t>J</t>
  </si>
  <si>
    <t>CHAU</t>
  </si>
  <si>
    <t>C</t>
  </si>
  <si>
    <t>DHAU</t>
  </si>
  <si>
    <t>D</t>
  </si>
  <si>
    <t>WHAU</t>
  </si>
  <si>
    <t>W</t>
  </si>
  <si>
    <t>W/D</t>
  </si>
  <si>
    <t>UHAU</t>
  </si>
  <si>
    <t>U</t>
  </si>
  <si>
    <t>U/D</t>
  </si>
  <si>
    <t>AHAU</t>
  </si>
  <si>
    <t>A</t>
  </si>
  <si>
    <t>A/B</t>
  </si>
  <si>
    <t>EHAU</t>
  </si>
  <si>
    <t>E</t>
  </si>
  <si>
    <t>E/B</t>
  </si>
  <si>
    <t>YHAU</t>
  </si>
  <si>
    <t>Y</t>
  </si>
  <si>
    <t>BHAU</t>
  </si>
  <si>
    <t>B</t>
  </si>
  <si>
    <t>MHAU</t>
  </si>
  <si>
    <t>M</t>
  </si>
  <si>
    <t>KHAU</t>
  </si>
  <si>
    <t>K</t>
  </si>
  <si>
    <t>VHAU</t>
  </si>
  <si>
    <t>V</t>
  </si>
  <si>
    <t>THAU</t>
  </si>
  <si>
    <t>T</t>
  </si>
  <si>
    <t>RHAU</t>
  </si>
  <si>
    <t>R</t>
  </si>
  <si>
    <t>QHAU</t>
  </si>
  <si>
    <t>Q</t>
  </si>
  <si>
    <t>N/A</t>
  </si>
  <si>
    <t>HHAU</t>
  </si>
  <si>
    <t>H</t>
  </si>
  <si>
    <t>JLAU</t>
  </si>
  <si>
    <t>29OCT20 - 12DEC20;
25DEC20 - 30MAR21                      09APR21 - 23JUN21                     03JUL21 - 15SEP21                     25SEP21 - 06DEC21                    25DEC21 - 30MAR22                  09APR22 - 22JUN22                  02JUL22 - 31JUL22</t>
  </si>
  <si>
    <t>CLAU</t>
  </si>
  <si>
    <t>DLAU</t>
  </si>
  <si>
    <t>WLAU</t>
  </si>
  <si>
    <t>W/B</t>
  </si>
  <si>
    <t>ULAU</t>
  </si>
  <si>
    <t>U/B</t>
  </si>
  <si>
    <t>ALAU</t>
  </si>
  <si>
    <t>ELAU</t>
  </si>
  <si>
    <t>YLAU</t>
  </si>
  <si>
    <t>01JAN21 - 30MAR21                      09APR21 - 23JUN21                     03JUL21 - 15SEP21                     25SEP21 - 06DEC21                    25DEC21 - 30MAR22                  09APR22 - 22JUN22                  02JUL22 - 31JUL22</t>
  </si>
  <si>
    <t>BLAU</t>
  </si>
  <si>
    <t>MLAU</t>
  </si>
  <si>
    <t>KLAU</t>
  </si>
  <si>
    <t>VLAU</t>
  </si>
  <si>
    <t>TLAU</t>
  </si>
  <si>
    <t>RLAU</t>
  </si>
  <si>
    <t>QLAU</t>
  </si>
  <si>
    <t>HLAU</t>
  </si>
  <si>
    <t>B) FARE COMPARISON:</t>
  </si>
  <si>
    <t>OAL</t>
  </si>
  <si>
    <t>REF.</t>
  </si>
  <si>
    <t>ROUTING</t>
  </si>
  <si>
    <t>CI  (local $)</t>
  </si>
  <si>
    <r>
      <t xml:space="preserve">BR </t>
    </r>
    <r>
      <rPr>
        <b/>
        <sz val="10"/>
        <rFont val="Times New Roman"/>
        <family val="1"/>
      </rPr>
      <t>Yardstick</t>
    </r>
    <r>
      <rPr>
        <sz val="10"/>
        <rFont val="Times New Roman"/>
        <family val="1"/>
      </rPr>
      <t xml:space="preserve"> (local $)</t>
    </r>
  </si>
  <si>
    <r>
      <t xml:space="preserve">CX </t>
    </r>
    <r>
      <rPr>
        <b/>
        <sz val="10"/>
        <rFont val="Times New Roman"/>
        <family val="1"/>
      </rPr>
      <t>Yardstick</t>
    </r>
    <r>
      <rPr>
        <sz val="10"/>
        <rFont val="Times New Roman"/>
        <family val="1"/>
      </rPr>
      <t xml:space="preserve"> (local $)</t>
    </r>
  </si>
  <si>
    <t>Gross</t>
  </si>
  <si>
    <t>YQ + Taxes</t>
  </si>
  <si>
    <t>TTL</t>
  </si>
  <si>
    <t>YQ+Taxes</t>
  </si>
  <si>
    <t>TRAVEL PERIOD</t>
  </si>
  <si>
    <t>BNE-SPK C RT H</t>
  </si>
  <si>
    <t>BR-UFN; CX-UFN</t>
  </si>
  <si>
    <t>BR-30NOV22; CX-UFN</t>
  </si>
  <si>
    <t>BNE-SPK PY RT H</t>
  </si>
  <si>
    <t>BNE-SPK Y RT H</t>
  </si>
  <si>
    <t>BNE-SPK C RT L</t>
  </si>
  <si>
    <t>BNE-SPK PY RT L</t>
  </si>
  <si>
    <t>BNE-SPK Y RT L</t>
  </si>
  <si>
    <t>C) REASONS FOR REVISION:</t>
  </si>
  <si>
    <t>D) MARKET SITUATION:</t>
  </si>
  <si>
    <t>1) No BNE-JPN direct service provider</t>
  </si>
  <si>
    <t>2) Major competitors SQ and  JL (via SYD)</t>
  </si>
  <si>
    <t>E) REMARK</t>
  </si>
  <si>
    <t>Fare Rule by Category No.</t>
  </si>
  <si>
    <t>Select</t>
  </si>
  <si>
    <t>Rule Conditions</t>
  </si>
  <si>
    <t xml:space="preserve">OW                           </t>
  </si>
  <si>
    <t xml:space="preserve">Day/Time                     </t>
  </si>
  <si>
    <t xml:space="preserve">Seasonality (H/K/L)                    </t>
  </si>
  <si>
    <t xml:space="preserve">Flight Application </t>
  </si>
  <si>
    <t xml:space="preserve">* Codeshare Flight Restriction     </t>
  </si>
  <si>
    <t>* Outbound Flight Restriction</t>
  </si>
  <si>
    <t>* Inbound Flight Restriction</t>
  </si>
  <si>
    <t>* Other Flight Restriction</t>
  </si>
  <si>
    <t xml:space="preserve">Advanced Reservation </t>
  </si>
  <si>
    <t>Advanced Ticketing</t>
  </si>
  <si>
    <t>Min. Stay</t>
  </si>
  <si>
    <t xml:space="preserve"> </t>
  </si>
  <si>
    <t>Max. Stay</t>
  </si>
  <si>
    <t xml:space="preserve">Stopover </t>
  </si>
  <si>
    <t xml:space="preserve">Stopover is permitted in SYD/BNE/MEL when AUS remote city add-on fares applied </t>
  </si>
  <si>
    <t>TPE Stopover refer to Conditions</t>
  </si>
  <si>
    <t>Transfer</t>
  </si>
  <si>
    <t>Permitted Combinations</t>
  </si>
  <si>
    <t>* Combine with CI Fare</t>
  </si>
  <si>
    <t>* Combine with OA Fare</t>
  </si>
  <si>
    <t xml:space="preserve">Blackout Dates </t>
  </si>
  <si>
    <t xml:space="preserve">Surcharge </t>
  </si>
  <si>
    <t>1. OW Q surcharge for MEL-SYD code share flight : RBD KVT: AUD40, RBD AEYBM: AUD240, RBD WU: AUD470, RBD JC : AUD140 
2.OW Q surcharge for ROR/GUM/HND/SHA  Economy: AUD150, Premium Economy: B AUD150/ D AUD250, Business : J/C - AUD400 , D - AUD250</t>
  </si>
  <si>
    <t xml:space="preserve">2. TPE Stopover surcharges apply. Ref to Condiitons </t>
  </si>
  <si>
    <t>Sales Restrictions</t>
  </si>
  <si>
    <t>* Ticketing Airlines</t>
  </si>
  <si>
    <t xml:space="preserve">* Ticketing GDS </t>
  </si>
  <si>
    <t>* Ticketing Place</t>
  </si>
  <si>
    <t>Penalties</t>
  </si>
  <si>
    <t>* Rebooking Charge</t>
  </si>
  <si>
    <t>* Reissue Charge</t>
  </si>
  <si>
    <t>* Reroute Charge</t>
  </si>
  <si>
    <t>* Refund Charge</t>
  </si>
  <si>
    <t>Ticket Endorsement</t>
  </si>
  <si>
    <t xml:space="preserve">* Non-Endorseable </t>
  </si>
  <si>
    <t>* Outbound Travel Period</t>
  </si>
  <si>
    <t>* Inbound Travel Period</t>
  </si>
  <si>
    <t>CHD &amp; INF Discounts</t>
  </si>
  <si>
    <t>* CHD / INF with a seat</t>
  </si>
  <si>
    <t xml:space="preserve">* INF without a seat </t>
  </si>
  <si>
    <t>* UM</t>
  </si>
  <si>
    <t>Agent Discounts - AD</t>
  </si>
  <si>
    <t>Other Discounts - SD, SC, ID, etc.</t>
  </si>
  <si>
    <t>BNE-TPE-
OKA/ISG RT</t>
  </si>
  <si>
    <t>BNE-OKA C RT H</t>
  </si>
  <si>
    <t>BNE-OKA PY RT H</t>
  </si>
  <si>
    <t>BNE-OKA Y RT H</t>
  </si>
  <si>
    <t>BNE-OKA C RT L</t>
  </si>
  <si>
    <t>BNE-OKA PY RT L</t>
  </si>
  <si>
    <t>BNE-OKA Y RT L</t>
  </si>
  <si>
    <t>2) OKA major competitors BR</t>
  </si>
  <si>
    <t xml:space="preserve">BNE-TPE-FSZ/FUK/HIJ/KMI/KOJ/NGO/TAK/TOY RT </t>
  </si>
  <si>
    <t>BNE-FUK C RT H</t>
  </si>
  <si>
    <t>BNE-FUK PY RT H</t>
  </si>
  <si>
    <t>BNE-FUK Y RT H</t>
  </si>
  <si>
    <t>BNE-FUK C RT L</t>
  </si>
  <si>
    <t>BNE-FUK PY RT L</t>
  </si>
  <si>
    <t>BNE-FUK Y RT L</t>
  </si>
  <si>
    <t>BNE-TPE-PUS RT</t>
  </si>
  <si>
    <t>NHAU</t>
  </si>
  <si>
    <t>N</t>
  </si>
  <si>
    <t>NLAU</t>
  </si>
  <si>
    <r>
      <t xml:space="preserve">SQ </t>
    </r>
    <r>
      <rPr>
        <b/>
        <sz val="10"/>
        <rFont val="Times New Roman"/>
        <family val="1"/>
      </rPr>
      <t>Yardstick</t>
    </r>
    <r>
      <rPr>
        <sz val="10"/>
        <rFont val="Times New Roman"/>
        <family val="1"/>
      </rPr>
      <t xml:space="preserve"> (local $)</t>
    </r>
  </si>
  <si>
    <r>
      <t xml:space="preserve"> </t>
    </r>
    <r>
      <rPr>
        <b/>
        <sz val="10"/>
        <rFont val="Times New Roman"/>
        <family val="1"/>
      </rPr>
      <t>Yardstick</t>
    </r>
    <r>
      <rPr>
        <sz val="10"/>
        <rFont val="Times New Roman"/>
        <family val="1"/>
      </rPr>
      <t xml:space="preserve"> (local $)</t>
    </r>
  </si>
  <si>
    <t>BNE-PUS C RT H</t>
  </si>
  <si>
    <t>BNE-PUS PY RT H</t>
  </si>
  <si>
    <t>BNE-PUS Y RT H</t>
  </si>
  <si>
    <t>BNE-PUS C RT L</t>
  </si>
  <si>
    <t>BNE-PUS PY RT L</t>
  </si>
  <si>
    <t>BNE-PUS Y RT L</t>
  </si>
  <si>
    <t>1) No BNE-KR direct service provider</t>
  </si>
  <si>
    <t>2) Major competitors SQ and  OZ (via SYD)</t>
  </si>
  <si>
    <t>Refer to Conditions</t>
  </si>
  <si>
    <t>BNE-TPE-
CEB/MNL RT</t>
  </si>
  <si>
    <t>BNE-MNL C RT H</t>
  </si>
  <si>
    <t>BR-UFN; SQ-UFN</t>
  </si>
  <si>
    <t>BR-30NOV22; SQ-UFN</t>
  </si>
  <si>
    <t>BNE-MNL PY RT H</t>
  </si>
  <si>
    <t>BNE-MNL Y RT H</t>
  </si>
  <si>
    <t>BNE-MNL C RT L</t>
  </si>
  <si>
    <t>BNE-MNL PY RT L</t>
  </si>
  <si>
    <t>BNE-MNL Y RT L</t>
  </si>
  <si>
    <t>1) Major competitors BR and SQ. SQ BNESIN 6 flights a week eff from 30NOV20. A/C A350</t>
  </si>
  <si>
    <t>BNE-TPE-DPS/JKT/KUL/PEN/SIN RT</t>
  </si>
  <si>
    <t>BNE-SIN C RT H</t>
  </si>
  <si>
    <t>BNE-SIN PY RT H</t>
  </si>
  <si>
    <t>BNE-SIN Y RT H</t>
  </si>
  <si>
    <t>BNE-SIN C RT L</t>
  </si>
  <si>
    <t>BNE-SIN PY RT L</t>
  </si>
  <si>
    <t>BNE-SIN Y RT L</t>
  </si>
  <si>
    <t>BNE-TPE-
PNH/RGN RT</t>
  </si>
  <si>
    <t>BNE-RGN C RT H</t>
  </si>
  <si>
    <t>BNE-RGN PY RT H</t>
  </si>
  <si>
    <t>BNE-RGN Y RT H</t>
  </si>
  <si>
    <t>BNE-RGN C RT L</t>
  </si>
  <si>
    <t>BNE-RGN PY RT L</t>
  </si>
  <si>
    <t>BNE-RGN Y RT L</t>
  </si>
  <si>
    <t>1) Major competitors SQ. SQ BNESIN 6 flights a week eff from 30NOV20. A/C A350</t>
  </si>
  <si>
    <t>BNE-TPE-FRA/LON RT</t>
  </si>
  <si>
    <t>BR Yardstick (local $)</t>
  </si>
  <si>
    <t>SQ Yardstick (local $)</t>
  </si>
  <si>
    <t>BNE-LON C RT H</t>
  </si>
  <si>
    <t>BNE-LON PY RT H</t>
  </si>
  <si>
    <t>BNE-LON Y RT H</t>
  </si>
  <si>
    <t>BNE-LON C RT L</t>
  </si>
  <si>
    <t>BNE-LON PY RT L</t>
  </si>
  <si>
    <t>BNE-LON Y RT L</t>
  </si>
  <si>
    <t>1) No BNE-EUR Non stop service provider</t>
  </si>
  <si>
    <t>2) Major competitors QR. QR BNEDOH 3 flights a week. A/C B777/A351</t>
  </si>
  <si>
    <t>BNE-TPE-LAX RT</t>
  </si>
  <si>
    <t>BNE-TPE-ONT RT</t>
  </si>
  <si>
    <t>BNE-TPE-SFO RT</t>
  </si>
  <si>
    <t>BNE-LAX C RT H</t>
  </si>
  <si>
    <t>BNE-LAX PY RT H</t>
  </si>
  <si>
    <t>BNE-LAX Y RT H</t>
  </si>
  <si>
    <t>BNE-LAX C RT L</t>
  </si>
  <si>
    <t>BNE-LAX PY RT L</t>
  </si>
  <si>
    <t>BNE-LAX Y RT L</t>
  </si>
  <si>
    <t>1) No BNE-NOA non stop service provider</t>
  </si>
  <si>
    <t>2) Major competitors DL/UA/AA via SYD</t>
  </si>
  <si>
    <t>WP NO.: 65116</t>
  </si>
  <si>
    <r>
      <t>BNE-TPE-
YVR/</t>
    </r>
    <r>
      <rPr>
        <strike/>
        <sz val="10"/>
        <color rgb="FFFF0000"/>
        <rFont val="Times New Roman"/>
        <family val="1"/>
      </rPr>
      <t>ONT</t>
    </r>
    <r>
      <rPr>
        <sz val="10"/>
        <rFont val="Times New Roman"/>
        <family val="1"/>
      </rPr>
      <t xml:space="preserve"> RT</t>
    </r>
  </si>
  <si>
    <t>BNE-YVR C RT H</t>
  </si>
  <si>
    <t>BNE-YVR PY RT H</t>
  </si>
  <si>
    <t>BNE-YVR Y RT H</t>
  </si>
  <si>
    <t>BNE-YVR C RT L</t>
  </si>
  <si>
    <t>BNE-YVR PY RT L</t>
  </si>
  <si>
    <t>BNE-YVR Y RT L</t>
  </si>
  <si>
    <t>BNE-TPE-NYC RT</t>
  </si>
  <si>
    <t>BNE-NYC C RT H</t>
  </si>
  <si>
    <t>BNE-NYC PY RT H</t>
  </si>
  <si>
    <t>BNE-NYC Y RT H</t>
  </si>
  <si>
    <t>BNE-NYC C RT L</t>
  </si>
  <si>
    <t>BNE-NYC PY RT L</t>
  </si>
  <si>
    <t>BNE-NYC Y RT L</t>
  </si>
  <si>
    <t>DATE: 08JUN18</t>
  </si>
  <si>
    <t>REF NO.: NF-AUS-001-18 v2</t>
  </si>
  <si>
    <t>WP NO.: 38860/38920</t>
  </si>
  <si>
    <t>CURRENCY : AUD</t>
  </si>
  <si>
    <t>local$ : USD</t>
  </si>
  <si>
    <t>Adjusted YQ</t>
  </si>
  <si>
    <t>Published</t>
  </si>
  <si>
    <t>SYD/BNE/MEL-YVR RT</t>
  </si>
  <si>
    <t>JAU</t>
  </si>
  <si>
    <t>01JUL18 - 30JUN19</t>
  </si>
  <si>
    <t>01JUL18 - 31DEC19.
Dep B/O: Nil.</t>
  </si>
  <si>
    <t>CAU</t>
  </si>
  <si>
    <t>DAU</t>
  </si>
  <si>
    <t>NA</t>
  </si>
  <si>
    <t>WAU</t>
  </si>
  <si>
    <t>UAU</t>
  </si>
  <si>
    <t>AAU</t>
  </si>
  <si>
    <t>EAU</t>
  </si>
  <si>
    <t>YAU</t>
  </si>
  <si>
    <t>BAU</t>
  </si>
  <si>
    <t>MAU</t>
  </si>
  <si>
    <t>KAU</t>
  </si>
  <si>
    <t>VAU</t>
  </si>
  <si>
    <t>TAU</t>
  </si>
  <si>
    <t>RAU</t>
  </si>
  <si>
    <t>QAU</t>
  </si>
  <si>
    <t>HAU</t>
  </si>
  <si>
    <t>22FEB1818 - 12DEC18;
25DEC18 - 12DEC19;
25DEC19 - 31DEC19.
Dep B/O: 13 - 24DEC18; 13 - 24DEC19</t>
  </si>
  <si>
    <t>NAU</t>
  </si>
  <si>
    <t>XAU</t>
  </si>
  <si>
    <t>X</t>
  </si>
  <si>
    <t>LAU</t>
  </si>
  <si>
    <t>L</t>
  </si>
  <si>
    <t>SYD/BNE/MEL-LAX.YVR-YYZ RT</t>
  </si>
  <si>
    <t>YCDAU</t>
  </si>
  <si>
    <t>BCDAU</t>
  </si>
  <si>
    <t>MCDAU</t>
  </si>
  <si>
    <t>KCDAU</t>
  </si>
  <si>
    <t>VCDAU</t>
  </si>
  <si>
    <t>TCDAU</t>
  </si>
  <si>
    <t>RCDAU</t>
  </si>
  <si>
    <t>QCDAU</t>
  </si>
  <si>
    <t>HCDAU</t>
  </si>
  <si>
    <t>01JUL18 - 12DEC18;
25DEC18 - 12DEC19;
25DEC19 - 31DEC19
Dep B/O: 13 - 24DEC18; 13 - 24DEC19</t>
  </si>
  <si>
    <t>NCDAU</t>
  </si>
  <si>
    <t>XCDAU</t>
  </si>
  <si>
    <t>LCDAU</t>
  </si>
  <si>
    <r>
      <t xml:space="preserve">CX </t>
    </r>
    <r>
      <rPr>
        <b/>
        <sz val="10"/>
        <rFont val="微軟正黑體"/>
        <family val="2"/>
        <charset val="136"/>
      </rPr>
      <t>Yardstick</t>
    </r>
    <r>
      <rPr>
        <sz val="10"/>
        <rFont val="微軟正黑體"/>
        <family val="2"/>
        <charset val="136"/>
      </rPr>
      <t xml:space="preserve"> (local $)</t>
    </r>
  </si>
  <si>
    <r>
      <t xml:space="preserve">OAL </t>
    </r>
    <r>
      <rPr>
        <b/>
        <sz val="10"/>
        <rFont val="微軟正黑體"/>
        <family val="2"/>
        <charset val="136"/>
      </rPr>
      <t>Yardstick</t>
    </r>
    <r>
      <rPr>
        <sz val="10"/>
        <rFont val="微軟正黑體"/>
        <family val="2"/>
        <charset val="136"/>
      </rPr>
      <t xml:space="preserve"> (local $)</t>
    </r>
  </si>
  <si>
    <t>Net</t>
  </si>
  <si>
    <t>SYD-YVR CRT</t>
  </si>
  <si>
    <t>6345~</t>
  </si>
  <si>
    <t>CX UFN</t>
  </si>
  <si>
    <t>SYD-YVR PY RT</t>
  </si>
  <si>
    <t>2354~</t>
  </si>
  <si>
    <t>SYD-YVR YRT</t>
  </si>
  <si>
    <t>1066~</t>
  </si>
  <si>
    <t>SYD-YYZ YRT</t>
  </si>
  <si>
    <t>AC 1000</t>
  </si>
  <si>
    <t>CX UFN/AC UFN</t>
  </si>
  <si>
    <t>1) Create new fares to YYZ on CI codeshare with WS</t>
  </si>
  <si>
    <t>Propose 2018-2019 AUSCI Yardstick fares in order to comply with the latest RBD min fares.</t>
  </si>
  <si>
    <r>
      <t xml:space="preserve">1. GIT (min. 10 pax) Shoulder season 90% of L class, 15 + 1 FOC applies. High season, 90% of T class, 15 + 1 FOC applies. </t>
    </r>
    <r>
      <rPr>
        <sz val="12"/>
        <color indexed="10"/>
        <rFont val="微軟正黑體"/>
        <family val="2"/>
        <charset val="136"/>
      </rPr>
      <t xml:space="preserve">GIT fare needs to be submitted to SB by SHR for approval respecitvely. </t>
    </r>
  </si>
  <si>
    <t>2. GIT fares do not appy to YYZ</t>
  </si>
  <si>
    <t>Permiited</t>
  </si>
  <si>
    <t>O/B &amp; I/B NO Restriction</t>
  </si>
  <si>
    <t>No Restriction</t>
  </si>
  <si>
    <t>LCDAU/XCDAU/NCDAU/HCDAU/QCDAU/RCDAU/TCDAU/VCDAU/KCDAU/MCDAU/BCDAU/YCDAU- WS:CI 9312/9346(YVR);9309(LAX)&amp;WS:CI 9327/9313(YVR) 9308(LAX)</t>
  </si>
  <si>
    <t>No Requirements</t>
  </si>
  <si>
    <t>NIL</t>
  </si>
  <si>
    <t>Follow information shown on Fare Basis</t>
  </si>
  <si>
    <t>Refer to fare family</t>
  </si>
  <si>
    <t>RBD L,X,N,H 13DEC18 - 24DEC18 AND 13-24DEC19</t>
  </si>
  <si>
    <t>CI/AE only</t>
  </si>
  <si>
    <t>PUBLISHED FARE OPEN TO ALL STATION FOR RBD Q &amp; ABOVE</t>
  </si>
  <si>
    <t>X&amp;L- Yes, but TKT needs to be reissued; N,H,Q,R,T,V,K,M,B,Y,E,E,W,U,D,C&amp;J- Yes, free revalidation</t>
  </si>
  <si>
    <t>X&amp;L- A$300; N,H,Q,R,E&amp;D-A$200; T,V,K,A &amp; C- A$100; M,B,Y,W,U &amp; J- Free</t>
  </si>
  <si>
    <t>X,L,N,H,Q,R,E&amp;D- No refund; T,V,K,M,B,Y,A,W,U,C&amp;J- A$385</t>
  </si>
  <si>
    <t>Non-Endorseable</t>
  </si>
  <si>
    <t>Before 31DEC'19</t>
  </si>
  <si>
    <t>With 1 year</t>
  </si>
  <si>
    <t>1) Permitted, 2-11 years, 75% of Adult Gross, X/L class  Not applicable 2) Permitted, under 2 years INF- 75% of Adult Gross</t>
  </si>
  <si>
    <t xml:space="preserve">Permitted : 10% of Adult Gross- - Except : X/L class - Not applicable. </t>
  </si>
  <si>
    <t xml:space="preserve">Permitted : W/U/Y/B/M ADT fares </t>
  </si>
  <si>
    <t>ID75/50 apply to J/W/Y class fares.</t>
  </si>
  <si>
    <t>Not Permitted</t>
  </si>
  <si>
    <t>BNE-TPE-CAN/SZX/XMN/FOC RT</t>
  </si>
  <si>
    <t>BNE-CAN C RT H</t>
  </si>
  <si>
    <t>BNE-CAN PY RT H</t>
  </si>
  <si>
    <t>BNE-CAN Y RT H</t>
  </si>
  <si>
    <t>BNE-CAN C RT L</t>
  </si>
  <si>
    <t>BNE-CAN PY RT L</t>
  </si>
  <si>
    <t>BNE-CAN Y RT L</t>
  </si>
  <si>
    <t>1) Major competitors CZ via SYD</t>
  </si>
  <si>
    <t xml:space="preserve">2). CX postpone BNEHKG service until early Jan21. </t>
  </si>
  <si>
    <t>BNE-TPE-SYX/HAK/WNZ/XUZ RT</t>
  </si>
  <si>
    <t>BNE-SYX C RT H</t>
  </si>
  <si>
    <t>CX-UFN</t>
  </si>
  <si>
    <t>BNE-SYX PY RT H</t>
  </si>
  <si>
    <t>BNE-SYX Y RT H</t>
  </si>
  <si>
    <t>BNE-SYX C RT L</t>
  </si>
  <si>
    <t>BNE-SYX PY RT L</t>
  </si>
  <si>
    <t>BNE-SYX Y RT L</t>
  </si>
  <si>
    <t>BNE-TPE-ROR RT</t>
  </si>
  <si>
    <t>BNE-ROR C RT H</t>
  </si>
  <si>
    <t>SQ-UFN</t>
  </si>
  <si>
    <t>BNE-ROR PY RT H</t>
  </si>
  <si>
    <t>BNE-ROR Y RT H</t>
  </si>
  <si>
    <t>BNE-ROR C RT L</t>
  </si>
  <si>
    <t>BNE-ROR PY RT L</t>
  </si>
  <si>
    <t>BNE-ROR Y RT L</t>
  </si>
  <si>
    <t xml:space="preserve">WP NO.: </t>
  </si>
  <si>
    <t>Currency: AUD</t>
  </si>
  <si>
    <t>local$ USD:</t>
  </si>
  <si>
    <t>C
2PC</t>
  </si>
  <si>
    <t>PY
2PC</t>
  </si>
  <si>
    <t>EY
1PC</t>
    <phoneticPr fontId="42" type="noConversion"/>
  </si>
  <si>
    <t>Tax ttl</t>
  </si>
  <si>
    <t>F/B</t>
  </si>
  <si>
    <t>JOAU</t>
  </si>
  <si>
    <t>CBIZU</t>
  </si>
  <si>
    <t>JFAUA</t>
  </si>
  <si>
    <t>QF-UFN; NZ-UFN</t>
  </si>
  <si>
    <t>COAU</t>
  </si>
  <si>
    <t>DBIZU</t>
  </si>
  <si>
    <t>CFAUA</t>
  </si>
  <si>
    <t>DOAU</t>
  </si>
  <si>
    <t>ZBIZU</t>
  </si>
  <si>
    <t>DSAUA</t>
  </si>
  <si>
    <t>ZBIZU21</t>
  </si>
  <si>
    <t>DA21A</t>
  </si>
  <si>
    <t>ZBIZU35</t>
  </si>
  <si>
    <t>DA35A</t>
  </si>
  <si>
    <t>JBIZU21</t>
  </si>
  <si>
    <t>PY</t>
  </si>
  <si>
    <t>WOAU</t>
  </si>
  <si>
    <t>UPREU</t>
  </si>
  <si>
    <t>WAUHA</t>
  </si>
  <si>
    <t>UOAU</t>
  </si>
  <si>
    <t>EPREU</t>
  </si>
  <si>
    <t>RAUMA</t>
  </si>
  <si>
    <t>AOAU</t>
  </si>
  <si>
    <t>OPREU</t>
  </si>
  <si>
    <t>TAUNA</t>
  </si>
  <si>
    <t>EOAU</t>
  </si>
  <si>
    <t>APREU</t>
  </si>
  <si>
    <t>NZ</t>
  </si>
  <si>
    <t>QF</t>
  </si>
  <si>
    <t>YWRKU</t>
  </si>
  <si>
    <t>YFAUA</t>
  </si>
  <si>
    <t>YOAU</t>
  </si>
  <si>
    <t>BWRKU</t>
  </si>
  <si>
    <t>BFAUA</t>
  </si>
  <si>
    <t>BOAU</t>
  </si>
  <si>
    <t>MWRKU</t>
  </si>
  <si>
    <t>HFAUA</t>
  </si>
  <si>
    <t>MOAU</t>
  </si>
  <si>
    <t>HWRKU</t>
  </si>
  <si>
    <t>KSAUA</t>
  </si>
  <si>
    <t>KOAU</t>
  </si>
  <si>
    <t>QWRKU</t>
  </si>
  <si>
    <t>MSAUA</t>
  </si>
  <si>
    <t>VOAU</t>
  </si>
  <si>
    <t>VWRKU</t>
  </si>
  <si>
    <t>LSAUA</t>
  </si>
  <si>
    <t>TOAU</t>
  </si>
  <si>
    <t>WWRKU</t>
  </si>
  <si>
    <t>SSAUA</t>
  </si>
  <si>
    <t>TOA14AU</t>
  </si>
  <si>
    <t>LWRKU14</t>
  </si>
  <si>
    <t>SWRKU21</t>
  </si>
  <si>
    <t>S</t>
  </si>
  <si>
    <t>KWRKU28</t>
  </si>
  <si>
    <t>O</t>
  </si>
  <si>
    <t>YSATU</t>
  </si>
  <si>
    <t>BSATU</t>
  </si>
  <si>
    <t>MSATU</t>
  </si>
  <si>
    <t>ROAU</t>
  </si>
  <si>
    <t>HSATU</t>
  </si>
  <si>
    <t>QOAU</t>
  </si>
  <si>
    <t>QSATU</t>
  </si>
  <si>
    <t>HOAU</t>
  </si>
  <si>
    <t>VSATU</t>
  </si>
  <si>
    <t>NOAU</t>
  </si>
  <si>
    <t>WSATU</t>
  </si>
  <si>
    <t>NOA14AU</t>
  </si>
  <si>
    <t>LSATU14</t>
  </si>
  <si>
    <t>SSATU21</t>
  </si>
  <si>
    <t>KSATU28</t>
  </si>
  <si>
    <t>Permitted</t>
  </si>
  <si>
    <t>O/B &amp; I/B no restriction</t>
  </si>
  <si>
    <t xml:space="preserve">Seasonality </t>
  </si>
  <si>
    <t xml:space="preserve">Advanced Reservation </t>
    <phoneticPr fontId="42" type="noConversion"/>
  </si>
  <si>
    <t>Advanced Ticketing</t>
    <phoneticPr fontId="42" type="noConversion"/>
  </si>
  <si>
    <t>12 Months</t>
  </si>
  <si>
    <t>As per penalty rules contained in Fare Family</t>
  </si>
  <si>
    <t>Non-Endorseable/date Changes refers to Fare Rules</t>
  </si>
  <si>
    <t>Within 1 year</t>
  </si>
  <si>
    <t>Permitted: ADT x 100% - Accompanied Child and infant with seat 2-11 years/Unaccompanied child 5-11 No Discount</t>
  </si>
  <si>
    <t>Permitted: ADT x 10% - infant Under 2 years - -Except: L class - Not applicable.</t>
  </si>
  <si>
    <t>Permitted J/W/Y class fares</t>
  </si>
  <si>
    <t>0D</t>
  </si>
  <si>
    <t>14D</t>
  </si>
  <si>
    <t>21D</t>
  </si>
  <si>
    <t>28D</t>
  </si>
  <si>
    <t>45D</t>
  </si>
  <si>
    <t>CI</t>
  </si>
  <si>
    <t>NF-AUS-008-20_v1 AUS domestic add-on fares</t>
  </si>
  <si>
    <r>
      <t xml:space="preserve">effective Date: </t>
    </r>
    <r>
      <rPr>
        <sz val="10"/>
        <color indexed="10"/>
        <rFont val="Arial"/>
        <family val="2"/>
      </rPr>
      <t>29OCT20-31JUL22</t>
    </r>
  </si>
  <si>
    <r>
      <t xml:space="preserve">Travel Date: </t>
    </r>
    <r>
      <rPr>
        <sz val="10"/>
        <color indexed="10"/>
        <rFont val="Arial"/>
        <family val="2"/>
      </rPr>
      <t>29OCT20-31JUL22</t>
    </r>
  </si>
  <si>
    <t>BNE</t>
  </si>
  <si>
    <t>SYD</t>
  </si>
  <si>
    <t>QF/VA</t>
  </si>
  <si>
    <t>SYDBNE</t>
  </si>
  <si>
    <t>CNS</t>
  </si>
  <si>
    <t>CBR</t>
  </si>
  <si>
    <t>HBA</t>
  </si>
  <si>
    <t>VA</t>
  </si>
  <si>
    <t>MEL</t>
  </si>
  <si>
    <t>ADL</t>
  </si>
  <si>
    <t>DRW</t>
  </si>
  <si>
    <t>PER</t>
  </si>
  <si>
    <t>FROM </t>
  </si>
  <si>
    <t>TO</t>
  </si>
  <si>
    <t>SPA </t>
  </si>
  <si>
    <t>Economy
QF RBD O/Q
VA RBD V/T</t>
  </si>
  <si>
    <t>Economy High
QF RBD N/S
VA RBD E</t>
  </si>
  <si>
    <t>Economy
QF N/S VA E
Surcharge</t>
  </si>
  <si>
    <t>Business
QF RBD I
VA RBD D</t>
  </si>
  <si>
    <t>Business High
QF RBD D</t>
  </si>
  <si>
    <t>Business
QF RBD D/Y
Surcharge</t>
  </si>
  <si>
    <t>OOL</t>
  </si>
  <si>
    <t>HTI</t>
  </si>
  <si>
    <t>AYQ</t>
  </si>
  <si>
    <t>SYDMEL</t>
  </si>
  <si>
    <t>BNEMEL</t>
  </si>
  <si>
    <t>MEL-SYD v.v. CDSH Q surcharge (CI9981/9989/9990/9991/9992)</t>
  </si>
  <si>
    <t xml:space="preserve">effective Date: </t>
  </si>
  <si>
    <t xml:space="preserve">Travel Date: </t>
  </si>
  <si>
    <t>CDSH</t>
  </si>
  <si>
    <t>RBD K/V/T</t>
  </si>
  <si>
    <t>RBD A/E/Y/B/M</t>
  </si>
  <si>
    <t>RBD W/U</t>
  </si>
  <si>
    <t>RBD J/C</t>
  </si>
  <si>
    <t>REMARK: </t>
  </si>
  <si>
    <t>1. QF/VA SPA RBD</t>
  </si>
  <si>
    <t>QF SPA</t>
  </si>
  <si>
    <t>ECONOMY</t>
  </si>
  <si>
    <t>BUSINESS </t>
  </si>
  <si>
    <t>O/G/Q/N/S</t>
  </si>
  <si>
    <t>I/D/Y</t>
  </si>
  <si>
    <t>VA SPA</t>
  </si>
  <si>
    <t>BUSINESS</t>
  </si>
  <si>
    <t>T/V/E</t>
  </si>
  <si>
    <t>QF CDSH</t>
  </si>
  <si>
    <t>W/U/A/E/Y/B/M/K/V/T/R/Q/H/N</t>
  </si>
  <si>
    <t>J/C/D</t>
  </si>
  <si>
    <t xml:space="preserve">2. Stopover at BNE/MEL/SYD is permitted </t>
  </si>
  <si>
    <t>1. NF-AUS-001-19_ AUS(SYD/BNE/MEL) Yearly Fare eff Between 05AUG19 - 01OCT19</t>
  </si>
  <si>
    <t>Date: 22 AUG 18</t>
  </si>
  <si>
    <r>
      <t>AUS to World</t>
    </r>
    <r>
      <rPr>
        <sz val="12"/>
        <color indexed="12"/>
        <rFont val="微軟正黑體"/>
        <family val="2"/>
        <charset val="136"/>
      </rPr>
      <t xml:space="preserve"> </t>
    </r>
    <r>
      <rPr>
        <b/>
        <sz val="12"/>
        <color indexed="12"/>
        <rFont val="微軟正黑體"/>
        <family val="2"/>
        <charset val="136"/>
      </rPr>
      <t>Except New Zealand</t>
    </r>
  </si>
  <si>
    <t>Economy
Super Saver</t>
  </si>
  <si>
    <t>Economy
Saver</t>
  </si>
  <si>
    <t>Economy
Semi Flex</t>
  </si>
  <si>
    <t>Economy
Flex</t>
  </si>
  <si>
    <t>P. Economy
Super Saver</t>
  </si>
  <si>
    <t>P. Economy
Saver</t>
  </si>
  <si>
    <t>P. Economy
Flex</t>
  </si>
  <si>
    <t>Business
Saver</t>
  </si>
  <si>
    <t>Business
Semi Flex</t>
  </si>
  <si>
    <t>Business
Flex</t>
  </si>
  <si>
    <t>X/L</t>
  </si>
  <si>
    <t>R/Q/H/N</t>
  </si>
  <si>
    <t>K/V/T</t>
  </si>
  <si>
    <t>Y/B/M</t>
  </si>
  <si>
    <t>W/U</t>
  </si>
  <si>
    <t>Free Baggage Allowance</t>
  </si>
  <si>
    <t>30 KG</t>
  </si>
  <si>
    <t>35 KG</t>
  </si>
  <si>
    <t>40 KG</t>
  </si>
  <si>
    <t>Rebooking  (each direction)</t>
  </si>
  <si>
    <r>
      <t xml:space="preserve">YES. </t>
    </r>
    <r>
      <rPr>
        <sz val="10"/>
        <color indexed="12"/>
        <rFont val="微軟正黑體"/>
        <family val="2"/>
        <charset val="136"/>
      </rPr>
      <t xml:space="preserve">TKT needs to be reissued </t>
    </r>
  </si>
  <si>
    <t>YES.
Free revalidation</t>
  </si>
  <si>
    <t>Reissue (b4/afte dep.)</t>
  </si>
  <si>
    <t>Cancellation/Refund</t>
  </si>
  <si>
    <t>NO</t>
  </si>
  <si>
    <t>Min Stay</t>
  </si>
  <si>
    <t>Not applicable</t>
  </si>
  <si>
    <t>Max Stay</t>
  </si>
  <si>
    <t>Check Fare Rules</t>
  </si>
  <si>
    <t>No Show</t>
  </si>
  <si>
    <t>Seat Selection</t>
  </si>
  <si>
    <t>YES</t>
  </si>
  <si>
    <t>Earn FREQ Miles</t>
  </si>
  <si>
    <t>Upgrade with FREQ Miles</t>
  </si>
  <si>
    <t>YES. u/g to PY only
(apply to A350/B777)</t>
  </si>
  <si>
    <t>YES.
u/g to PY, C</t>
  </si>
  <si>
    <t>CHD Discount</t>
  </si>
  <si>
    <t>75% of adult net</t>
  </si>
  <si>
    <t>INF Discount</t>
  </si>
  <si>
    <t>10% of adult net</t>
  </si>
  <si>
    <r>
      <t xml:space="preserve">AUS </t>
    </r>
    <r>
      <rPr>
        <b/>
        <sz val="12"/>
        <color indexed="12"/>
        <rFont val="微軟正黑體"/>
        <family val="2"/>
        <charset val="136"/>
      </rPr>
      <t>to New Zealand</t>
    </r>
  </si>
  <si>
    <t>P. Economy
Semi Flex</t>
  </si>
  <si>
    <t>W/U/A</t>
  </si>
  <si>
    <t>Rebooking (each direction)</t>
  </si>
  <si>
    <t xml:space="preserve">YES. TKT needs to be reissued </t>
  </si>
  <si>
    <t>Check Fare rules</t>
  </si>
  <si>
    <t>YES. u/g to PY only (apply to A350/B777)</t>
  </si>
  <si>
    <t xml:space="preserve">2. The Free Baggage Allowance of all AUSCI (SYD/BNE/MEL) and AKL/CHCCI Economy class 30 kg; PY 30 kg; Business class 40 kg  is now being reviewed by SB.  </t>
  </si>
  <si>
    <t>AP</t>
    <phoneticPr fontId="42" type="noConversion"/>
  </si>
  <si>
    <t>Fare</t>
    <phoneticPr fontId="42" type="noConversion"/>
  </si>
  <si>
    <t>Family</t>
    <phoneticPr fontId="42" type="noConversion"/>
  </si>
  <si>
    <t>Flex</t>
    <phoneticPr fontId="42" type="noConversion"/>
  </si>
  <si>
    <t>Flex
FBA : 1PC</t>
    <phoneticPr fontId="42" type="noConversion"/>
  </si>
  <si>
    <t>Standard
FBA : 1PC</t>
    <phoneticPr fontId="42" type="noConversion"/>
  </si>
  <si>
    <t>Basic
FBA : 0PC</t>
    <phoneticPr fontId="42" type="noConversion"/>
  </si>
  <si>
    <t>W</t>
    <phoneticPr fontId="42" type="noConversion"/>
  </si>
  <si>
    <t>CXR</t>
    <phoneticPr fontId="96" type="noConversion"/>
  </si>
  <si>
    <t>ORIG</t>
    <phoneticPr fontId="96" type="noConversion"/>
  </si>
  <si>
    <t>DEST</t>
    <phoneticPr fontId="96" type="noConversion"/>
  </si>
  <si>
    <t>fare basis</t>
    <phoneticPr fontId="96" type="noConversion"/>
  </si>
  <si>
    <t>RBD</t>
    <phoneticPr fontId="96" type="noConversion"/>
  </si>
  <si>
    <t>FF</t>
    <phoneticPr fontId="96" type="noConversion"/>
  </si>
  <si>
    <t>fare</t>
    <phoneticPr fontId="96" type="noConversion"/>
  </si>
  <si>
    <t>YR</t>
    <phoneticPr fontId="96" type="noConversion"/>
  </si>
  <si>
    <t>tax</t>
    <phoneticPr fontId="96" type="noConversion"/>
  </si>
  <si>
    <t>all in</t>
    <phoneticPr fontId="96" type="noConversion"/>
  </si>
  <si>
    <t>AP</t>
    <phoneticPr fontId="96" type="noConversion"/>
  </si>
  <si>
    <t>cabin</t>
    <phoneticPr fontId="96" type="noConversion"/>
  </si>
  <si>
    <t>1st TKT</t>
    <phoneticPr fontId="96" type="noConversion"/>
  </si>
  <si>
    <t>last TKT</t>
    <phoneticPr fontId="96" type="noConversion"/>
  </si>
  <si>
    <t>1st TRVL</t>
    <phoneticPr fontId="96" type="noConversion"/>
  </si>
  <si>
    <t>last TRVL</t>
    <phoneticPr fontId="96" type="noConversion"/>
  </si>
  <si>
    <t>AKL</t>
  </si>
  <si>
    <t>BIZ</t>
  </si>
  <si>
    <t>null</t>
  </si>
  <si>
    <t>Z</t>
  </si>
  <si>
    <t>DOA30AU</t>
  </si>
  <si>
    <t>ITMLA</t>
  </si>
  <si>
    <t>I</t>
  </si>
  <si>
    <t>ITMNA</t>
  </si>
  <si>
    <t>PRE</t>
  </si>
  <si>
    <t>EOA30AU</t>
  </si>
  <si>
    <t>WRK</t>
  </si>
  <si>
    <t>TWRKU14</t>
  </si>
  <si>
    <t>NAU3A</t>
  </si>
  <si>
    <t>GWRKU28</t>
  </si>
  <si>
    <t>G</t>
  </si>
  <si>
    <t>QAU3A</t>
  </si>
  <si>
    <t>OAU3A</t>
  </si>
  <si>
    <t>NTMEA</t>
  </si>
  <si>
    <t>QTMEA</t>
  </si>
  <si>
    <t>OTMEA</t>
  </si>
  <si>
    <t>SAT</t>
  </si>
  <si>
    <t>TSATU14</t>
  </si>
  <si>
    <t>GSATU28</t>
  </si>
  <si>
    <t>CBIZN</t>
  </si>
  <si>
    <t>JONZ</t>
  </si>
  <si>
    <t>JFNZA</t>
  </si>
  <si>
    <t>DBIZN</t>
  </si>
  <si>
    <t>CONZ</t>
  </si>
  <si>
    <t>CFNZA</t>
  </si>
  <si>
    <t>ZBIZN</t>
  </si>
  <si>
    <t>DONZ</t>
  </si>
  <si>
    <t>DSNZA</t>
  </si>
  <si>
    <t>UPREN</t>
  </si>
  <si>
    <t>WONZ</t>
  </si>
  <si>
    <t>EPREN</t>
  </si>
  <si>
    <t>UONZ</t>
  </si>
  <si>
    <t>OPREN</t>
  </si>
  <si>
    <t>AONZ</t>
  </si>
  <si>
    <t>APREN</t>
  </si>
  <si>
    <t>EONZ</t>
  </si>
  <si>
    <t>YWRKN</t>
  </si>
  <si>
    <t>YFNZA</t>
  </si>
  <si>
    <t>BWRKN</t>
  </si>
  <si>
    <t>YONZ</t>
  </si>
  <si>
    <t>BFNZA</t>
  </si>
  <si>
    <t>MWRKN</t>
  </si>
  <si>
    <t>BONZ</t>
  </si>
  <si>
    <t>HFNZA</t>
  </si>
  <si>
    <t>HWRKN</t>
  </si>
  <si>
    <t>MONZ</t>
  </si>
  <si>
    <t>KRNZA</t>
  </si>
  <si>
    <t>QWRKN</t>
  </si>
  <si>
    <t>KONZ</t>
  </si>
  <si>
    <t>MRNZA</t>
  </si>
  <si>
    <t>VWRKN</t>
  </si>
  <si>
    <t>VONZ</t>
  </si>
  <si>
    <t>LRNZA</t>
  </si>
  <si>
    <t>WWRKN</t>
  </si>
  <si>
    <t>TONZ</t>
  </si>
  <si>
    <t>SRNZA</t>
  </si>
  <si>
    <t>TWRKN14</t>
  </si>
  <si>
    <t>LWRKN14</t>
  </si>
  <si>
    <t>NNZ6A</t>
  </si>
  <si>
    <t>TOA14NZ</t>
  </si>
  <si>
    <t>NNZ5A</t>
  </si>
  <si>
    <t>YSATN</t>
  </si>
  <si>
    <t>BSATN</t>
  </si>
  <si>
    <t>MSATN</t>
  </si>
  <si>
    <t>HSATN</t>
  </si>
  <si>
    <t>QSATN</t>
  </si>
  <si>
    <t>VSATN</t>
  </si>
  <si>
    <t>WSATN</t>
  </si>
  <si>
    <t>TSATN14</t>
  </si>
  <si>
    <t>RONZ</t>
  </si>
  <si>
    <t>LSATN14</t>
  </si>
  <si>
    <t>QONZ</t>
  </si>
  <si>
    <t>HONZ</t>
  </si>
  <si>
    <t>NONZ</t>
  </si>
  <si>
    <t>NOA14NZ</t>
  </si>
  <si>
    <t>RBD</t>
    <phoneticPr fontId="42" type="noConversion"/>
  </si>
  <si>
    <t>J</t>
    <phoneticPr fontId="42" type="noConversion"/>
  </si>
  <si>
    <t>C</t>
    <phoneticPr fontId="42" type="noConversion"/>
  </si>
  <si>
    <t>D</t>
    <phoneticPr fontId="42" type="noConversion"/>
  </si>
  <si>
    <t>U</t>
    <phoneticPr fontId="42" type="noConversion"/>
  </si>
  <si>
    <t>A</t>
    <phoneticPr fontId="42" type="noConversion"/>
  </si>
  <si>
    <t>E</t>
    <phoneticPr fontId="42" type="noConversion"/>
  </si>
  <si>
    <t>STD</t>
    <phoneticPr fontId="42" type="noConversion"/>
  </si>
  <si>
    <t>Basic</t>
    <phoneticPr fontId="42" type="noConversion"/>
  </si>
  <si>
    <t>0D</t>
    <phoneticPr fontId="42" type="noConversion"/>
  </si>
  <si>
    <t>14D</t>
    <phoneticPr fontId="42" type="noConversion"/>
  </si>
  <si>
    <t>21D</t>
    <phoneticPr fontId="42" type="noConversion"/>
  </si>
  <si>
    <t>28D</t>
    <phoneticPr fontId="42" type="noConversion"/>
  </si>
  <si>
    <t>45D</t>
    <phoneticPr fontId="42" type="noConversion"/>
  </si>
  <si>
    <t>COPY:TPESBCI/TPEARCI/SYDDECI/AKLDMCI</t>
  </si>
  <si>
    <t>AKL-BNE</t>
  </si>
  <si>
    <t>JNZ</t>
  </si>
  <si>
    <t>CNZ</t>
  </si>
  <si>
    <t>DNZ</t>
  </si>
  <si>
    <t>DA14NZ</t>
  </si>
  <si>
    <t>Currency: NZD</t>
  </si>
  <si>
    <t>WNZ</t>
  </si>
  <si>
    <t>UNZ</t>
  </si>
  <si>
    <t>ANZ</t>
  </si>
  <si>
    <t>ENZ</t>
  </si>
  <si>
    <t>YNZ</t>
  </si>
  <si>
    <t>BNZ</t>
  </si>
  <si>
    <t>MNZ</t>
  </si>
  <si>
    <t>KNZ</t>
  </si>
  <si>
    <t>VNZ</t>
  </si>
  <si>
    <t>TNZ</t>
  </si>
  <si>
    <t>RNZ</t>
  </si>
  <si>
    <t>QNZ</t>
  </si>
  <si>
    <t>HNZ</t>
  </si>
  <si>
    <t>NNZ</t>
  </si>
  <si>
    <t>NA14NZ</t>
  </si>
  <si>
    <t>TA14NZ</t>
  </si>
  <si>
    <t>EA14NZ</t>
  </si>
  <si>
    <t>MA14NZ</t>
  </si>
  <si>
    <t>MA21NZ</t>
  </si>
  <si>
    <t>MA28NZ</t>
  </si>
  <si>
    <t>KA14NZ</t>
  </si>
  <si>
    <t>TA21NZ</t>
  </si>
  <si>
    <t>TA28NZ</t>
  </si>
  <si>
    <t>TA45NZ</t>
  </si>
  <si>
    <t>RA14NZ</t>
  </si>
  <si>
    <t>RA21NZ</t>
  </si>
  <si>
    <t>QA14NZ</t>
  </si>
  <si>
    <t>QA21NZ</t>
  </si>
  <si>
    <t>QA28NZ</t>
  </si>
  <si>
    <t>HA14NZ</t>
  </si>
  <si>
    <t>HA21NZ</t>
  </si>
  <si>
    <t>HA28NZ</t>
  </si>
  <si>
    <t>HA45NZ</t>
  </si>
  <si>
    <t>NA21NZ</t>
  </si>
  <si>
    <t>NA28NZ</t>
  </si>
  <si>
    <t>NA45NZ</t>
  </si>
  <si>
    <t>KA21NZ</t>
  </si>
  <si>
    <t>VA14NZ</t>
  </si>
  <si>
    <t>VA21NZ</t>
  </si>
  <si>
    <t>VA28NZ</t>
  </si>
  <si>
    <t>VA45NZ</t>
  </si>
  <si>
    <t xml:space="preserve">Ref No.: </t>
  </si>
  <si>
    <t>CI vs NZ</t>
  </si>
  <si>
    <t>DA28NZ*</t>
  </si>
  <si>
    <t>EA28NZ*</t>
  </si>
  <si>
    <t>EY
 0PC</t>
  </si>
  <si>
    <t>OW</t>
  </si>
  <si>
    <t xml:space="preserve">ROUTING: AKLBNE </t>
  </si>
  <si>
    <t>DOA14NZ</t>
  </si>
  <si>
    <t>DOA28NZ*</t>
  </si>
  <si>
    <t>EOA14NZ</t>
  </si>
  <si>
    <t>EOA28NZ*</t>
  </si>
  <si>
    <t>MOA14NZ</t>
  </si>
  <si>
    <t>MOA21NZ</t>
  </si>
  <si>
    <t>MOA28NZ</t>
  </si>
  <si>
    <t>KOA14NZ</t>
  </si>
  <si>
    <t>KOA21NZ</t>
  </si>
  <si>
    <t>VOA14NZ</t>
  </si>
  <si>
    <t>VOA21NZ</t>
  </si>
  <si>
    <t>VOA28NZ</t>
  </si>
  <si>
    <t>VOA45NZ</t>
  </si>
  <si>
    <t>TOA21NZ</t>
  </si>
  <si>
    <t>TOA28NZ</t>
  </si>
  <si>
    <t>TOA45NZ</t>
  </si>
  <si>
    <t>ROA14NZ</t>
  </si>
  <si>
    <t>ROA21NZ</t>
  </si>
  <si>
    <t>QOA14NZ</t>
  </si>
  <si>
    <t>QOA21NZ</t>
  </si>
  <si>
    <t>QOA28NZ</t>
  </si>
  <si>
    <t>HOA14NZ</t>
  </si>
  <si>
    <t>HOA21NZ</t>
  </si>
  <si>
    <t>HOA28NZ</t>
  </si>
  <si>
    <t>HOA45NZ</t>
  </si>
  <si>
    <t>NOA21NZ</t>
  </si>
  <si>
    <t>NOA28NZ</t>
  </si>
  <si>
    <t>NOA45NZ</t>
  </si>
  <si>
    <t>EY</t>
  </si>
  <si>
    <t>*A45NZ, *OA45NZ,  45 days advance booking. * =RBD</t>
  </si>
  <si>
    <t>*A28NZ, *OA28NZ,  28 advance booking. * =RBD</t>
  </si>
  <si>
    <t>*A21NZ, *OA21NZ,  21 days advance booking. * =RBD</t>
  </si>
  <si>
    <t>*A14NZ, *OA14NZ, 14 days advance bboking. * =RBD</t>
  </si>
  <si>
    <t>DA28NZ/DOA28NZ/EA28NZ/EOA28NZ/VA45NZ/VOA45NZ/TA28NZ/TOA28NZ/TA45NZ/TOA45NZ/HA45NZ/HOA45NZ/NA28NZ/NOA28NZ/NA45NZ/NOA45NZ/</t>
  </si>
  <si>
    <t>N/A.</t>
  </si>
  <si>
    <t>* CHD / INS with a seat</t>
  </si>
  <si>
    <t>ISSU PERIOD</t>
  </si>
  <si>
    <t>HFNZ</t>
  </si>
  <si>
    <t>KRNZ</t>
  </si>
  <si>
    <t>MRNZ</t>
  </si>
  <si>
    <t>LRNZ</t>
  </si>
  <si>
    <t>SRNZ</t>
  </si>
  <si>
    <t>Date: 14AUG2025</t>
  </si>
  <si>
    <t>01SEP25 - 31MAR27</t>
    <phoneticPr fontId="42" type="noConversion"/>
  </si>
  <si>
    <t>-</t>
  </si>
  <si>
    <t>Basis:</t>
  </si>
  <si>
    <t>01SEP25-31MAR28.</t>
    <phoneticPr fontId="42" type="noConversion"/>
  </si>
  <si>
    <t xml:space="preserve">*Blackout periods:
 13DEC25 - 11JAN26; 12DEC26 - 10JAN27 ; 11DEC27 - 09JAN28
apply to the following Fare Basis:  
Business class:
DA28NZ/DOA28NZ
PY class:
EA28NZ/EOA28NZ
EY class:
TA28NZ/TOA28NZ/
NA28NZ/NOA28NZ/
NA45NZ/NOA45NZ/
HA45NZ/HOA45NZ/
TA45NZ/TOA45NZ/
VA45NZ/VOA45NZ
</t>
    <phoneticPr fontId="42" type="noConversion"/>
  </si>
  <si>
    <t xml:space="preserve">13DEC25 - 11JAN26; 12DEC26 - 10JAN27; 11DEC27 - 09JAN28 apply to the following F/B: </t>
    <phoneticPr fontId="42" type="noConversion"/>
  </si>
  <si>
    <r>
      <rPr>
        <sz val="10"/>
        <rFont val="Calibri"/>
        <family val="2"/>
      </rPr>
      <t xml:space="preserve">NZ (local $) </t>
    </r>
    <r>
      <rPr>
        <sz val="10"/>
        <color rgb="FF0000CC"/>
        <rFont val="Calibri"/>
        <family val="2"/>
      </rPr>
      <t>No Bag, 1PC bag + gross NZD40</t>
    </r>
  </si>
  <si>
    <r>
      <t xml:space="preserve">QF  (local $) </t>
    </r>
    <r>
      <rPr>
        <sz val="10"/>
        <color rgb="FF0000CC"/>
        <rFont val="Calibri"/>
        <family val="2"/>
      </rPr>
      <t>30 kgs</t>
    </r>
  </si>
  <si>
    <t>01SEP25-31MAR28. Black Out periods refer to Cat 11.</t>
    <phoneticPr fontId="42" type="noConversion"/>
  </si>
  <si>
    <r>
      <rPr>
        <sz val="12"/>
        <color rgb="FF0000CC"/>
        <rFont val="細明體"/>
        <family val="3"/>
        <charset val="136"/>
      </rPr>
      <t>已核准</t>
    </r>
    <r>
      <rPr>
        <sz val="12"/>
        <color rgb="FF0000CC"/>
        <rFont val="Calibri"/>
        <family val="2"/>
      </rPr>
      <t xml:space="preserve"> BNE-AKL </t>
    </r>
    <r>
      <rPr>
        <sz val="12"/>
        <color rgb="FF0000CC"/>
        <rFont val="細明體"/>
        <family val="3"/>
        <charset val="136"/>
      </rPr>
      <t>（</t>
    </r>
    <r>
      <rPr>
        <sz val="12"/>
        <color rgb="FF0000CC"/>
        <rFont val="Calibri"/>
        <family val="2"/>
      </rPr>
      <t>One-way fare,  AUD</t>
    </r>
    <r>
      <rPr>
        <sz val="12"/>
        <color rgb="FF0000CC"/>
        <rFont val="細明體"/>
        <family val="3"/>
        <charset val="136"/>
      </rPr>
      <t>）</t>
    </r>
    <phoneticPr fontId="42" type="noConversion"/>
  </si>
  <si>
    <t>D14</t>
    <phoneticPr fontId="42" type="noConversion"/>
  </si>
  <si>
    <t>D28</t>
    <phoneticPr fontId="42" type="noConversion"/>
  </si>
  <si>
    <t>E14</t>
    <phoneticPr fontId="42" type="noConversion"/>
  </si>
  <si>
    <t>E28</t>
    <phoneticPr fontId="42" type="noConversion"/>
  </si>
  <si>
    <t>M14</t>
    <phoneticPr fontId="42" type="noConversion"/>
  </si>
  <si>
    <t>M21</t>
    <phoneticPr fontId="42" type="noConversion"/>
  </si>
  <si>
    <t>M28</t>
    <phoneticPr fontId="42" type="noConversion"/>
  </si>
  <si>
    <t>K14</t>
    <phoneticPr fontId="42" type="noConversion"/>
  </si>
  <si>
    <t>K21</t>
    <phoneticPr fontId="42" type="noConversion"/>
  </si>
  <si>
    <t>R14</t>
    <phoneticPr fontId="42" type="noConversion"/>
  </si>
  <si>
    <t>R21</t>
    <phoneticPr fontId="42" type="noConversion"/>
  </si>
  <si>
    <t>V14</t>
    <phoneticPr fontId="42" type="noConversion"/>
  </si>
  <si>
    <t>V21</t>
    <phoneticPr fontId="42" type="noConversion"/>
  </si>
  <si>
    <t>V28</t>
    <phoneticPr fontId="42" type="noConversion"/>
  </si>
  <si>
    <t>V45</t>
    <phoneticPr fontId="42" type="noConversion"/>
  </si>
  <si>
    <t>T14</t>
    <phoneticPr fontId="42" type="noConversion"/>
  </si>
  <si>
    <t>T21</t>
    <phoneticPr fontId="42" type="noConversion"/>
  </si>
  <si>
    <t>T28</t>
    <phoneticPr fontId="42" type="noConversion"/>
  </si>
  <si>
    <t>T45</t>
    <phoneticPr fontId="42" type="noConversion"/>
  </si>
  <si>
    <t>Q14</t>
    <phoneticPr fontId="42" type="noConversion"/>
  </si>
  <si>
    <t>Q21</t>
    <phoneticPr fontId="42" type="noConversion"/>
  </si>
  <si>
    <t>Q28</t>
    <phoneticPr fontId="42" type="noConversion"/>
  </si>
  <si>
    <t>H14</t>
    <phoneticPr fontId="42" type="noConversion"/>
  </si>
  <si>
    <t>H21</t>
    <phoneticPr fontId="42" type="noConversion"/>
  </si>
  <si>
    <t>H28</t>
    <phoneticPr fontId="42" type="noConversion"/>
  </si>
  <si>
    <t>H45</t>
    <phoneticPr fontId="42" type="noConversion"/>
  </si>
  <si>
    <t>N14</t>
    <phoneticPr fontId="42" type="noConversion"/>
  </si>
  <si>
    <t>N21</t>
    <phoneticPr fontId="42" type="noConversion"/>
  </si>
  <si>
    <t>N28</t>
    <phoneticPr fontId="42" type="noConversion"/>
  </si>
  <si>
    <t>N45</t>
    <phoneticPr fontId="42" type="noConversion"/>
  </si>
  <si>
    <t>Permitted : ADT x 100% *Follow HO policy. BZ 8-11 yrs, PY &amp; EY (except L-cls) 5-11 yrs, NO under 5 yrs.</t>
    <phoneticPr fontId="42" type="noConversion"/>
  </si>
  <si>
    <r>
      <t xml:space="preserve">Ticketing must be completed within 3 days after reservations are made </t>
    </r>
    <r>
      <rPr>
        <sz val="14"/>
        <color rgb="FF0000CC"/>
        <rFont val="Calibri"/>
        <family val="2"/>
      </rPr>
      <t>for Advance Purchase Fares</t>
    </r>
  </si>
  <si>
    <t>1. NZD165 applies to all RBDs on AKL-BNE sector during 01JAN26-06JAN26, 01JAN27-06JAN27, 01JAN28-06JAN28
2. NZD165 applies to all RBDs on BNE-AKL sector during 19DEC25-24DEC25, 19DEC26-24DEC26, 19DEC27-24DEC27</t>
    <phoneticPr fontId="42" type="noConversion"/>
  </si>
  <si>
    <t>New
RT
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</si>
</sst>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43" formatCode="_-* #,##0.00_-;\-* #,##0.00_-;_-* &quot;-&quot;??_-;_-@_-"/>
    <numFmt numFmtId="164" formatCode="0.0000000"/>
    <numFmt numFmtId="165" formatCode="0.0000"/>
    <numFmt numFmtId="166" formatCode="0.000000"/>
    <numFmt numFmtId="167" formatCode="[$-409]General"/>
    <numFmt numFmtId="168" formatCode="[$-409]0%"/>
  </numFmts>
  <fonts count="114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Helvetica Neue"/>
      <family val="2"/>
    </font>
    <font>
      <b/>
      <sz val="12"/>
      <name val="Helvetica Neue"/>
      <family val="2"/>
    </font>
    <font>
      <b/>
      <sz val="10"/>
      <name val="Helvetica Neue"/>
      <family val="2"/>
    </font>
    <font>
      <sz val="10"/>
      <name val="Times New Roman"/>
      <family val="1"/>
    </font>
    <font>
      <sz val="10"/>
      <name val="新細明體"/>
      <family val="1"/>
      <charset val="136"/>
    </font>
    <font>
      <b/>
      <sz val="10"/>
      <name val="Times New Roman"/>
      <family val="1"/>
    </font>
    <font>
      <b/>
      <sz val="10"/>
      <color indexed="6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1"/>
      <name val="Times New Roman"/>
      <family val="1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4"/>
      <name val="微軟正黑體"/>
      <family val="2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  <font>
      <b/>
      <sz val="12"/>
      <name val="Times New Roman"/>
      <family val="1"/>
    </font>
    <font>
      <sz val="11"/>
      <name val="Calibri"/>
      <family val="2"/>
    </font>
    <font>
      <sz val="12"/>
      <name val="Calibri"/>
      <family val="2"/>
    </font>
    <font>
      <sz val="11"/>
      <name val="微軟正黑體"/>
      <family val="2"/>
      <charset val="136"/>
    </font>
    <font>
      <sz val="9.5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微軟正黑體"/>
      <family val="2"/>
      <charset val="136"/>
    </font>
    <font>
      <sz val="12"/>
      <color indexed="12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sz val="10"/>
      <color indexed="12"/>
      <name val="微軟正黑體"/>
      <family val="2"/>
      <charset val="136"/>
    </font>
    <font>
      <u/>
      <sz val="12"/>
      <name val="Calibri"/>
      <family val="2"/>
    </font>
    <font>
      <b/>
      <sz val="9"/>
      <name val="Tahoma"/>
      <family val="2"/>
      <charset val="136"/>
    </font>
    <font>
      <sz val="9"/>
      <name val="Tahoma"/>
      <family val="2"/>
      <charset val="136"/>
    </font>
    <font>
      <sz val="12"/>
      <name val="Times New Roman"/>
      <family val="1"/>
    </font>
    <font>
      <sz val="9"/>
      <name val="細明體"/>
      <family val="3"/>
      <charset val="136"/>
    </font>
    <font>
      <sz val="10"/>
      <color indexed="10"/>
      <name val="Arial"/>
      <family val="2"/>
    </font>
    <font>
      <sz val="12"/>
      <color theme="1"/>
      <name val="Calibri"/>
      <family val="1"/>
      <charset val="136"/>
      <scheme val="minor"/>
    </font>
    <font>
      <sz val="12"/>
      <color theme="0"/>
      <name val="Calibri"/>
      <family val="1"/>
      <charset val="136"/>
      <scheme val="minor"/>
    </font>
    <font>
      <sz val="11"/>
      <color indexed="8"/>
      <name val="Calibri"/>
      <family val="1"/>
      <charset val="136"/>
      <scheme val="minor"/>
    </font>
    <font>
      <u/>
      <sz val="11"/>
      <color theme="10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sz val="12"/>
      <name val="Calibri"/>
      <family val="1"/>
      <charset val="136"/>
      <scheme val="minor"/>
    </font>
    <font>
      <b/>
      <sz val="12"/>
      <name val="Calibri"/>
      <family val="1"/>
      <charset val="136"/>
      <scheme val="minor"/>
    </font>
    <font>
      <sz val="10"/>
      <color theme="0"/>
      <name val="Arial"/>
      <family val="2"/>
    </font>
    <font>
      <sz val="12"/>
      <color rgb="FFFF0000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10"/>
      <color rgb="FFFF0000"/>
      <name val="Times New Roman"/>
      <family val="1"/>
    </font>
    <font>
      <sz val="10"/>
      <color rgb="FF0000FF"/>
      <name val="Times New Roman"/>
      <family val="1"/>
    </font>
    <font>
      <b/>
      <sz val="13"/>
      <color rgb="FFFF0000"/>
      <name val="新細明體"/>
      <family val="1"/>
      <charset val="136"/>
    </font>
    <font>
      <sz val="9"/>
      <color rgb="FFFF0000"/>
      <name val="Times New Roman"/>
      <family val="1"/>
    </font>
    <font>
      <sz val="12"/>
      <color theme="1"/>
      <name val="微軟正黑體"/>
      <family val="2"/>
      <charset val="136"/>
    </font>
    <font>
      <sz val="11"/>
      <color theme="0"/>
      <name val="Calibri"/>
      <family val="1"/>
      <charset val="136"/>
      <scheme val="minor"/>
    </font>
    <font>
      <sz val="11"/>
      <color rgb="FFFF0000"/>
      <name val="Calibri"/>
      <family val="1"/>
      <charset val="136"/>
      <scheme val="minor"/>
    </font>
    <font>
      <sz val="11"/>
      <name val="Calibri"/>
      <family val="1"/>
      <charset val="136"/>
      <scheme val="minor"/>
    </font>
    <font>
      <strike/>
      <sz val="12"/>
      <color rgb="FFFF0000"/>
      <name val="微軟正黑體"/>
      <family val="2"/>
      <charset val="136"/>
    </font>
    <font>
      <strike/>
      <sz val="11"/>
      <color rgb="FFFF0000"/>
      <name val="微軟正黑體"/>
      <family val="2"/>
      <charset val="136"/>
    </font>
    <font>
      <strike/>
      <sz val="10"/>
      <color rgb="FFFF0000"/>
      <name val="微軟正黑體"/>
      <family val="2"/>
      <charset val="136"/>
    </font>
    <font>
      <strike/>
      <sz val="12"/>
      <color rgb="FFFF0000"/>
      <name val="Calibri"/>
      <family val="1"/>
      <charset val="136"/>
      <scheme val="minor"/>
    </font>
    <font>
      <b/>
      <sz val="14"/>
      <name val="Calibri"/>
      <family val="1"/>
      <charset val="136"/>
      <scheme val="minor"/>
    </font>
    <font>
      <sz val="14"/>
      <name val="Calibri"/>
      <family val="1"/>
      <charset val="136"/>
      <scheme val="minor"/>
    </font>
    <font>
      <strike/>
      <sz val="12"/>
      <name val="Calibri"/>
      <family val="1"/>
      <charset val="136"/>
      <scheme val="minor"/>
    </font>
    <font>
      <strike/>
      <sz val="10"/>
      <color rgb="FFFF0000"/>
      <name val="Times New Roman"/>
      <family val="1"/>
    </font>
    <font>
      <strike/>
      <sz val="9"/>
      <color rgb="FFFF0000"/>
      <name val="Times New Roman"/>
      <family val="1"/>
    </font>
    <font>
      <sz val="11"/>
      <color rgb="FFFF0000"/>
      <name val="Calibri"/>
      <family val="2"/>
    </font>
    <font>
      <strike/>
      <sz val="10"/>
      <color theme="0" tint="-0.34998626667073579"/>
      <name val="Times New Roman"/>
      <family val="1"/>
    </font>
    <font>
      <sz val="12"/>
      <color theme="0" tint="-0.249977111117893"/>
      <name val="Helvetica Neue"/>
      <family val="2"/>
    </font>
    <font>
      <b/>
      <sz val="11"/>
      <color theme="0" tint="-0.249977111117893"/>
      <name val="Helvetica Neue"/>
      <family val="2"/>
    </font>
    <font>
      <b/>
      <sz val="12"/>
      <color theme="0" tint="-0.249977111117893"/>
      <name val="Helvetica Neue"/>
      <family val="2"/>
    </font>
    <font>
      <sz val="14"/>
      <color rgb="FFFF0000"/>
      <name val="Times New Roman"/>
      <family val="1"/>
    </font>
    <font>
      <sz val="14"/>
      <color theme="0" tint="-0.34998626667073579"/>
      <name val="Times New Roman"/>
      <family val="1"/>
    </font>
    <font>
      <sz val="16"/>
      <color rgb="FFFF0000"/>
      <name val="微軟正黑體"/>
      <family val="2"/>
      <charset val="136"/>
    </font>
    <font>
      <sz val="14"/>
      <color theme="0" tint="-0.14999847407452621"/>
      <name val="Times New Roman"/>
      <family val="1"/>
    </font>
    <font>
      <sz val="14"/>
      <color theme="0" tint="-0.249977111117893"/>
      <name val="Times New Roman"/>
      <family val="1"/>
    </font>
    <font>
      <sz val="10"/>
      <color theme="0" tint="-0.249977111117893"/>
      <name val="Times New Roman"/>
      <family val="1"/>
    </font>
    <font>
      <b/>
      <sz val="14"/>
      <color rgb="FFFF0000"/>
      <name val="Calibri"/>
      <family val="2"/>
      <scheme val="minor"/>
    </font>
    <font>
      <b/>
      <sz val="13"/>
      <name val="新細明體"/>
      <family val="1"/>
      <charset val="136"/>
    </font>
    <font>
      <strike/>
      <sz val="12"/>
      <color theme="1"/>
      <name val="Calibri"/>
      <family val="1"/>
      <charset val="136"/>
      <scheme val="minor"/>
    </font>
    <font>
      <sz val="12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  <charset val="136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12"/>
      <color rgb="FF0000CC"/>
      <name val="Calibri"/>
      <family val="2"/>
    </font>
    <font>
      <b/>
      <sz val="10"/>
      <name val="Calibri"/>
      <family val="2"/>
    </font>
    <font>
      <b/>
      <sz val="10"/>
      <color rgb="FF00B050"/>
      <name val="Calibri"/>
      <family val="2"/>
    </font>
    <font>
      <sz val="10"/>
      <color rgb="FFFF0000"/>
      <name val="Calibri"/>
      <family val="2"/>
    </font>
    <font>
      <sz val="10"/>
      <color rgb="FF0000CC"/>
      <name val="Calibri"/>
      <family val="2"/>
    </font>
    <font>
      <sz val="8"/>
      <name val="Calibri"/>
      <family val="2"/>
    </font>
    <font>
      <sz val="12"/>
      <color rgb="FF0000CC"/>
      <name val="細明體"/>
      <family val="3"/>
      <charset val="136"/>
    </font>
    <font>
      <sz val="14"/>
      <name val="Calibri"/>
      <family val="2"/>
    </font>
    <font>
      <sz val="14"/>
      <color rgb="FFFF0000"/>
      <name val="Calibri"/>
      <family val="2"/>
    </font>
    <font>
      <sz val="14"/>
      <color rgb="FF0000CC"/>
      <name val="Calibri"/>
      <family val="2"/>
    </font>
    <font>
      <b/>
      <sz val="14"/>
      <name val="Calibri"/>
      <family val="2"/>
    </font>
    <font>
      <strike/>
      <sz val="14"/>
      <color rgb="FF0000CC"/>
      <name val="Calibri"/>
      <family val="2"/>
    </font>
    <font>
      <sz val="14"/>
      <color indexed="8"/>
      <name val="Calibri"/>
      <family val="2"/>
    </font>
    <font>
      <sz val="14"/>
      <color indexed="1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41">
    <xf numFmtId="0" fontId="0" fillId="0" borderId="0"/>
    <xf numFmtId="0" fontId="44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/>
    <xf numFmtId="0" fontId="41" fillId="0" borderId="0"/>
    <xf numFmtId="0" fontId="3" fillId="0" borderId="0"/>
    <xf numFmtId="0" fontId="33" fillId="0" borderId="0"/>
    <xf numFmtId="0" fontId="41" fillId="0" borderId="0"/>
    <xf numFmtId="0" fontId="48" fillId="0" borderId="0"/>
    <xf numFmtId="0" fontId="41" fillId="0" borderId="0"/>
    <xf numFmtId="0" fontId="41" fillId="0" borderId="0"/>
    <xf numFmtId="0" fontId="48" fillId="0" borderId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4" fillId="0" borderId="0">
      <alignment vertical="center"/>
    </xf>
    <xf numFmtId="0" fontId="31" fillId="0" borderId="0">
      <alignment vertical="center"/>
    </xf>
    <xf numFmtId="0" fontId="32" fillId="0" borderId="0"/>
    <xf numFmtId="0" fontId="3" fillId="0" borderId="0"/>
    <xf numFmtId="43" fontId="32" fillId="0" borderId="0" applyFont="0" applyFill="0" applyBorder="0" applyAlignment="0" applyProtection="0"/>
    <xf numFmtId="0" fontId="50" fillId="0" borderId="152" applyNumberFormat="0" applyFill="0" applyAlignment="0" applyProtection="0">
      <alignment vertical="center"/>
    </xf>
    <xf numFmtId="0" fontId="93" fillId="0" borderId="0"/>
    <xf numFmtId="43" fontId="93" fillId="0" borderId="0" applyFont="0" applyFill="0" applyBorder="0" applyAlignment="0" applyProtection="0"/>
    <xf numFmtId="0" fontId="2" fillId="0" borderId="0"/>
    <xf numFmtId="167" fontId="95" fillId="0" borderId="0"/>
    <xf numFmtId="168" fontId="95" fillId="0" borderId="0"/>
    <xf numFmtId="0" fontId="1" fillId="0" borderId="0"/>
  </cellStyleXfs>
  <cellXfs count="1541">
    <xf numFmtId="0" fontId="0" fillId="0" borderId="0" xfId="0"/>
    <xf numFmtId="0" fontId="3" fillId="0" borderId="0" xfId="18"/>
    <xf numFmtId="0" fontId="4" fillId="0" borderId="0" xfId="18" applyFont="1"/>
    <xf numFmtId="0" fontId="5" fillId="18" borderId="3" xfId="18" applyFont="1" applyFill="1" applyBorder="1" applyAlignment="1">
      <alignment horizontal="center" vertical="center" wrapText="1"/>
    </xf>
    <xf numFmtId="0" fontId="5" fillId="18" borderId="4" xfId="18" applyFont="1" applyFill="1" applyBorder="1" applyAlignment="1">
      <alignment horizontal="center" vertical="center" wrapText="1"/>
    </xf>
    <xf numFmtId="0" fontId="6" fillId="18" borderId="46" xfId="18" applyFont="1" applyFill="1" applyBorder="1" applyAlignment="1">
      <alignment horizontal="center" vertical="center" wrapText="1"/>
    </xf>
    <xf numFmtId="0" fontId="6" fillId="19" borderId="4" xfId="18" applyFont="1" applyFill="1" applyBorder="1" applyAlignment="1">
      <alignment horizontal="center" vertical="center" wrapText="1"/>
    </xf>
    <xf numFmtId="0" fontId="5" fillId="0" borderId="21" xfId="18" applyFont="1" applyBorder="1" applyAlignment="1">
      <alignment horizontal="center" vertical="center" wrapText="1"/>
    </xf>
    <xf numFmtId="0" fontId="5" fillId="0" borderId="47" xfId="18" applyFont="1" applyBorder="1" applyAlignment="1">
      <alignment horizontal="center" vertical="center" wrapText="1"/>
    </xf>
    <xf numFmtId="0" fontId="6" fillId="0" borderId="48" xfId="18" applyFont="1" applyBorder="1" applyAlignment="1">
      <alignment horizontal="center" vertical="center" wrapText="1"/>
    </xf>
    <xf numFmtId="0" fontId="6" fillId="0" borderId="49" xfId="18" applyFont="1" applyBorder="1" applyAlignment="1">
      <alignment horizontal="center" vertical="center" wrapText="1"/>
    </xf>
    <xf numFmtId="0" fontId="6" fillId="0" borderId="47" xfId="18" applyFont="1" applyBorder="1" applyAlignment="1">
      <alignment horizontal="center" vertical="center" wrapText="1"/>
    </xf>
    <xf numFmtId="0" fontId="5" fillId="0" borderId="26" xfId="18" applyFont="1" applyBorder="1" applyAlignment="1">
      <alignment horizontal="center" vertical="center" wrapText="1"/>
    </xf>
    <xf numFmtId="0" fontId="5" fillId="0" borderId="27" xfId="18" applyFont="1" applyBorder="1" applyAlignment="1">
      <alignment horizontal="center" vertical="center" wrapText="1"/>
    </xf>
    <xf numFmtId="0" fontId="6" fillId="0" borderId="27" xfId="18" applyFont="1" applyBorder="1" applyAlignment="1">
      <alignment horizontal="center" vertical="center" wrapText="1"/>
    </xf>
    <xf numFmtId="0" fontId="6" fillId="0" borderId="50" xfId="18" applyFont="1" applyBorder="1" applyAlignment="1">
      <alignment horizontal="center" vertical="center" wrapText="1"/>
    </xf>
    <xf numFmtId="0" fontId="6" fillId="0" borderId="29" xfId="18" applyFont="1" applyBorder="1" applyAlignment="1">
      <alignment horizontal="center" vertical="center" wrapText="1"/>
    </xf>
    <xf numFmtId="0" fontId="5" fillId="0" borderId="0" xfId="18" applyFont="1" applyAlignment="1">
      <alignment horizontal="center" vertical="center" wrapText="1"/>
    </xf>
    <xf numFmtId="0" fontId="6" fillId="0" borderId="0" xfId="18" applyFont="1" applyAlignment="1">
      <alignment horizontal="center" vertical="center" wrapText="1"/>
    </xf>
    <xf numFmtId="0" fontId="5" fillId="0" borderId="0" xfId="18" applyFont="1" applyAlignment="1">
      <alignment horizontal="center" vertical="center"/>
    </xf>
    <xf numFmtId="0" fontId="51" fillId="0" borderId="0" xfId="18" applyFont="1" applyAlignment="1">
      <alignment horizontal="center"/>
    </xf>
    <xf numFmtId="0" fontId="52" fillId="0" borderId="0" xfId="18" applyFont="1" applyAlignment="1">
      <alignment horizontal="center"/>
    </xf>
    <xf numFmtId="0" fontId="6" fillId="18" borderId="4" xfId="18" applyFont="1" applyFill="1" applyBorder="1" applyAlignment="1">
      <alignment horizontal="center" vertical="center" wrapText="1"/>
    </xf>
    <xf numFmtId="0" fontId="6" fillId="19" borderId="51" xfId="18" applyFont="1" applyFill="1" applyBorder="1" applyAlignment="1">
      <alignment horizontal="center" vertical="center" wrapText="1"/>
    </xf>
    <xf numFmtId="0" fontId="51" fillId="0" borderId="0" xfId="18" applyFont="1" applyAlignment="1">
      <alignment horizontal="center" vertical="center"/>
    </xf>
    <xf numFmtId="0" fontId="52" fillId="0" borderId="0" xfId="18" applyFont="1" applyAlignment="1">
      <alignment horizontal="left" vertical="center"/>
    </xf>
    <xf numFmtId="0" fontId="6" fillId="19" borderId="5" xfId="18" applyFont="1" applyFill="1" applyBorder="1" applyAlignment="1">
      <alignment horizontal="center" vertical="center" wrapText="1"/>
    </xf>
    <xf numFmtId="0" fontId="7" fillId="0" borderId="0" xfId="18" applyFont="1" applyAlignment="1">
      <alignment horizontal="center" vertical="center"/>
    </xf>
    <xf numFmtId="0" fontId="6" fillId="0" borderId="0" xfId="18" applyFont="1" applyAlignment="1">
      <alignment horizontal="left" vertical="center"/>
    </xf>
    <xf numFmtId="0" fontId="53" fillId="0" borderId="0" xfId="18" applyFont="1"/>
    <xf numFmtId="0" fontId="6" fillId="0" borderId="52" xfId="18" applyFont="1" applyBorder="1" applyAlignment="1">
      <alignment horizontal="center" vertical="center" wrapText="1"/>
    </xf>
    <xf numFmtId="0" fontId="6" fillId="0" borderId="28" xfId="18" applyFont="1" applyBorder="1" applyAlignment="1">
      <alignment horizontal="center" vertical="center" wrapText="1"/>
    </xf>
    <xf numFmtId="0" fontId="8" fillId="17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Continuous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53" xfId="0" applyFont="1" applyFill="1" applyBorder="1" applyAlignment="1">
      <alignment horizontal="center" vertical="center"/>
    </xf>
    <xf numFmtId="0" fontId="8" fillId="17" borderId="54" xfId="0" applyFont="1" applyFill="1" applyBorder="1" applyAlignment="1">
      <alignment horizontal="center" vertical="center" wrapText="1"/>
    </xf>
    <xf numFmtId="0" fontId="8" fillId="17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Continuous" vertical="center"/>
    </xf>
    <xf numFmtId="0" fontId="8" fillId="2" borderId="59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/>
    </xf>
    <xf numFmtId="0" fontId="8" fillId="17" borderId="64" xfId="0" applyFont="1" applyFill="1" applyBorder="1" applyAlignment="1" applyProtection="1">
      <alignment horizontal="center" vertical="center"/>
      <protection locked="0"/>
    </xf>
    <xf numFmtId="0" fontId="8" fillId="17" borderId="71" xfId="0" applyFont="1" applyFill="1" applyBorder="1" applyAlignment="1" applyProtection="1">
      <alignment horizontal="center" vertical="center"/>
      <protection locked="0"/>
    </xf>
    <xf numFmtId="0" fontId="8" fillId="17" borderId="73" xfId="0" applyFont="1" applyFill="1" applyBorder="1" applyAlignment="1" applyProtection="1">
      <alignment horizontal="center" vertical="center"/>
      <protection locked="0"/>
    </xf>
    <xf numFmtId="0" fontId="8" fillId="17" borderId="66" xfId="0" applyFont="1" applyFill="1" applyBorder="1" applyAlignment="1">
      <alignment horizontal="center" vertical="center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17" borderId="0" xfId="0" applyFont="1" applyFill="1" applyAlignment="1" applyProtection="1">
      <alignment horizontal="center" vertical="center"/>
      <protection locked="0"/>
    </xf>
    <xf numFmtId="0" fontId="10" fillId="17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17" borderId="26" xfId="0" applyFont="1" applyFill="1" applyBorder="1" applyAlignment="1">
      <alignment horizontal="center" vertical="center"/>
    </xf>
    <xf numFmtId="0" fontId="8" fillId="17" borderId="27" xfId="0" applyFont="1" applyFill="1" applyBorder="1" applyAlignment="1">
      <alignment horizontal="center" vertical="center"/>
    </xf>
    <xf numFmtId="1" fontId="8" fillId="17" borderId="3" xfId="0" applyNumberFormat="1" applyFont="1" applyFill="1" applyBorder="1" applyAlignment="1">
      <alignment horizontal="center" vertical="center"/>
    </xf>
    <xf numFmtId="1" fontId="8" fillId="17" borderId="4" xfId="0" applyNumberFormat="1" applyFont="1" applyFill="1" applyBorder="1" applyAlignment="1">
      <alignment horizontal="center" vertical="center"/>
    </xf>
    <xf numFmtId="0" fontId="8" fillId="17" borderId="68" xfId="0" applyFont="1" applyFill="1" applyBorder="1" applyAlignment="1">
      <alignment horizontal="center" vertical="center"/>
    </xf>
    <xf numFmtId="1" fontId="8" fillId="17" borderId="21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2" borderId="0" xfId="0" applyFont="1" applyFill="1" applyAlignment="1">
      <alignment horizontal="centerContinuous" vertical="center"/>
    </xf>
    <xf numFmtId="15" fontId="10" fillId="2" borderId="0" xfId="0" applyNumberFormat="1" applyFont="1" applyFill="1" applyAlignment="1">
      <alignment vertical="center"/>
    </xf>
    <xf numFmtId="0" fontId="8" fillId="2" borderId="80" xfId="0" applyFont="1" applyFill="1" applyBorder="1" applyAlignment="1">
      <alignment horizontal="center" vertical="center" wrapText="1"/>
    </xf>
    <xf numFmtId="0" fontId="8" fillId="17" borderId="0" xfId="0" applyFont="1" applyFill="1" applyAlignment="1">
      <alignment horizontal="center" vertical="center"/>
    </xf>
    <xf numFmtId="1" fontId="8" fillId="0" borderId="84" xfId="0" applyNumberFormat="1" applyFont="1" applyBorder="1" applyAlignment="1">
      <alignment horizontal="center" vertical="center"/>
    </xf>
    <xf numFmtId="1" fontId="8" fillId="0" borderId="64" xfId="0" applyNumberFormat="1" applyFont="1" applyBorder="1" applyAlignment="1">
      <alignment horizontal="center" vertical="center"/>
    </xf>
    <xf numFmtId="1" fontId="8" fillId="0" borderId="73" xfId="0" applyNumberFormat="1" applyFont="1" applyBorder="1" applyAlignment="1">
      <alignment horizontal="center" vertical="center"/>
    </xf>
    <xf numFmtId="1" fontId="8" fillId="0" borderId="71" xfId="0" applyNumberFormat="1" applyFont="1" applyBorder="1" applyAlignment="1">
      <alignment horizontal="center" vertical="center"/>
    </xf>
    <xf numFmtId="1" fontId="8" fillId="0" borderId="75" xfId="0" applyNumberFormat="1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Continuous" vertical="center" wrapText="1"/>
    </xf>
    <xf numFmtId="0" fontId="8" fillId="2" borderId="40" xfId="0" applyFont="1" applyFill="1" applyBorder="1" applyAlignment="1">
      <alignment horizontal="centerContinuous" vertical="center" wrapText="1"/>
    </xf>
    <xf numFmtId="0" fontId="8" fillId="17" borderId="0" xfId="0" applyFont="1" applyFill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" fontId="8" fillId="0" borderId="97" xfId="0" applyNumberFormat="1" applyFont="1" applyBorder="1" applyAlignment="1">
      <alignment horizontal="center" vertical="center"/>
    </xf>
    <xf numFmtId="0" fontId="54" fillId="0" borderId="0" xfId="0" applyFont="1"/>
    <xf numFmtId="0" fontId="19" fillId="17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Continuous" vertical="center"/>
    </xf>
    <xf numFmtId="0" fontId="20" fillId="17" borderId="0" xfId="0" applyFont="1" applyFill="1" applyAlignment="1">
      <alignment vertical="center"/>
    </xf>
    <xf numFmtId="0" fontId="20" fillId="17" borderId="0" xfId="0" applyFont="1" applyFill="1" applyAlignment="1">
      <alignment horizontal="left" vertical="center"/>
    </xf>
    <xf numFmtId="0" fontId="20" fillId="2" borderId="0" xfId="0" applyFont="1" applyFill="1" applyAlignment="1" applyProtection="1">
      <alignment vertical="center"/>
      <protection locked="0"/>
    </xf>
    <xf numFmtId="0" fontId="20" fillId="2" borderId="0" xfId="0" applyFont="1" applyFill="1" applyAlignment="1">
      <alignment vertical="center"/>
    </xf>
    <xf numFmtId="0" fontId="20" fillId="2" borderId="53" xfId="0" applyFont="1" applyFill="1" applyBorder="1" applyAlignment="1">
      <alignment horizontal="center" vertical="center"/>
    </xf>
    <xf numFmtId="0" fontId="19" fillId="2" borderId="98" xfId="0" applyFont="1" applyFill="1" applyBorder="1" applyAlignment="1">
      <alignment vertical="center" wrapText="1"/>
    </xf>
    <xf numFmtId="0" fontId="19" fillId="17" borderId="54" xfId="0" applyFont="1" applyFill="1" applyBorder="1" applyAlignment="1">
      <alignment horizontal="center" vertical="center" wrapText="1"/>
    </xf>
    <xf numFmtId="0" fontId="19" fillId="2" borderId="80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vertical="center" wrapText="1"/>
    </xf>
    <xf numFmtId="0" fontId="19" fillId="17" borderId="55" xfId="0" applyFont="1" applyFill="1" applyBorder="1" applyAlignment="1">
      <alignment horizontal="center" vertical="center" wrapText="1"/>
    </xf>
    <xf numFmtId="0" fontId="19" fillId="17" borderId="0" xfId="0" applyFont="1" applyFill="1" applyAlignment="1">
      <alignment horizontal="center" vertical="center"/>
    </xf>
    <xf numFmtId="0" fontId="19" fillId="17" borderId="55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Continuous" vertical="center"/>
    </xf>
    <xf numFmtId="0" fontId="19" fillId="2" borderId="47" xfId="0" applyFont="1" applyFill="1" applyBorder="1" applyAlignment="1">
      <alignment horizontal="centerContinuous" vertical="center"/>
    </xf>
    <xf numFmtId="0" fontId="19" fillId="2" borderId="95" xfId="0" applyFont="1" applyFill="1" applyBorder="1" applyAlignment="1">
      <alignment vertical="center"/>
    </xf>
    <xf numFmtId="0" fontId="19" fillId="2" borderId="57" xfId="0" applyFont="1" applyFill="1" applyBorder="1" applyAlignment="1">
      <alignment vertical="center"/>
    </xf>
    <xf numFmtId="0" fontId="19" fillId="17" borderId="81" xfId="0" applyFont="1" applyFill="1" applyBorder="1" applyAlignment="1">
      <alignment horizontal="center" vertical="center"/>
    </xf>
    <xf numFmtId="0" fontId="19" fillId="17" borderId="99" xfId="0" applyFont="1" applyFill="1" applyBorder="1" applyAlignment="1">
      <alignment horizontal="center" vertical="center" wrapText="1"/>
    </xf>
    <xf numFmtId="0" fontId="19" fillId="2" borderId="100" xfId="0" applyFont="1" applyFill="1" applyBorder="1" applyAlignment="1">
      <alignment horizontal="center" vertical="center"/>
    </xf>
    <xf numFmtId="0" fontId="19" fillId="2" borderId="100" xfId="0" applyFont="1" applyFill="1" applyBorder="1" applyAlignment="1">
      <alignment horizontal="center" vertical="center" wrapText="1"/>
    </xf>
    <xf numFmtId="0" fontId="19" fillId="17" borderId="101" xfId="0" applyFont="1" applyFill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/>
    </xf>
    <xf numFmtId="0" fontId="21" fillId="17" borderId="61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19" fillId="17" borderId="102" xfId="0" applyFont="1" applyFill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/>
    </xf>
    <xf numFmtId="0" fontId="21" fillId="17" borderId="66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55" fillId="0" borderId="63" xfId="0" applyFont="1" applyBorder="1" applyAlignment="1">
      <alignment horizontal="center" vertical="center"/>
    </xf>
    <xf numFmtId="0" fontId="55" fillId="17" borderId="9" xfId="0" applyFont="1" applyFill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19" fillId="17" borderId="103" xfId="0" applyFont="1" applyFill="1" applyBorder="1" applyAlignment="1">
      <alignment horizontal="center" vertical="center" wrapText="1"/>
    </xf>
    <xf numFmtId="0" fontId="21" fillId="17" borderId="71" xfId="0" applyFont="1" applyFill="1" applyBorder="1" applyAlignment="1" applyProtection="1">
      <alignment horizontal="center" vertical="center"/>
      <protection locked="0"/>
    </xf>
    <xf numFmtId="0" fontId="21" fillId="17" borderId="72" xfId="0" applyFont="1" applyFill="1" applyBorder="1" applyAlignment="1" applyProtection="1">
      <alignment horizontal="center" vertical="center"/>
      <protection locked="0"/>
    </xf>
    <xf numFmtId="0" fontId="21" fillId="0" borderId="72" xfId="0" applyFont="1" applyBorder="1" applyAlignment="1" applyProtection="1">
      <alignment horizontal="center" vertical="center"/>
      <protection locked="0"/>
    </xf>
    <xf numFmtId="0" fontId="21" fillId="0" borderId="104" xfId="0" applyFont="1" applyBorder="1" applyAlignment="1" applyProtection="1">
      <alignment horizontal="center" vertical="center"/>
      <protection locked="0"/>
    </xf>
    <xf numFmtId="0" fontId="21" fillId="17" borderId="64" xfId="0" applyFont="1" applyFill="1" applyBorder="1" applyAlignment="1" applyProtection="1">
      <alignment horizontal="center" vertical="center"/>
      <protection locked="0"/>
    </xf>
    <xf numFmtId="0" fontId="21" fillId="17" borderId="66" xfId="0" applyFont="1" applyFill="1" applyBorder="1" applyAlignment="1" applyProtection="1">
      <alignment horizontal="center" vertical="center"/>
      <protection locked="0"/>
    </xf>
    <xf numFmtId="0" fontId="21" fillId="0" borderId="66" xfId="0" applyFont="1" applyBorder="1" applyAlignment="1" applyProtection="1">
      <alignment horizontal="center" vertical="center"/>
      <protection locked="0"/>
    </xf>
    <xf numFmtId="0" fontId="21" fillId="0" borderId="67" xfId="0" applyFont="1" applyBorder="1" applyAlignment="1" applyProtection="1">
      <alignment horizontal="center" vertical="center"/>
      <protection locked="0"/>
    </xf>
    <xf numFmtId="0" fontId="55" fillId="17" borderId="64" xfId="0" applyFont="1" applyFill="1" applyBorder="1" applyAlignment="1" applyProtection="1">
      <alignment horizontal="center" vertical="center"/>
      <protection locked="0"/>
    </xf>
    <xf numFmtId="0" fontId="55" fillId="17" borderId="66" xfId="0" applyFont="1" applyFill="1" applyBorder="1" applyAlignment="1" applyProtection="1">
      <alignment horizontal="center" vertical="center"/>
      <protection locked="0"/>
    </xf>
    <xf numFmtId="0" fontId="55" fillId="0" borderId="66" xfId="0" applyFont="1" applyBorder="1" applyAlignment="1" applyProtection="1">
      <alignment horizontal="center" vertical="center"/>
      <protection locked="0"/>
    </xf>
    <xf numFmtId="0" fontId="55" fillId="0" borderId="67" xfId="0" applyFont="1" applyBorder="1" applyAlignment="1" applyProtection="1">
      <alignment horizontal="center" vertical="center"/>
      <protection locked="0"/>
    </xf>
    <xf numFmtId="0" fontId="55" fillId="17" borderId="63" xfId="0" applyFont="1" applyFill="1" applyBorder="1" applyAlignment="1" applyProtection="1">
      <alignment horizontal="center" vertical="center"/>
      <protection locked="0"/>
    </xf>
    <xf numFmtId="0" fontId="55" fillId="17" borderId="9" xfId="0" applyFont="1" applyFill="1" applyBorder="1" applyAlignment="1" applyProtection="1">
      <alignment horizontal="center" vertical="center"/>
      <protection locked="0"/>
    </xf>
    <xf numFmtId="0" fontId="55" fillId="0" borderId="9" xfId="0" applyFont="1" applyBorder="1" applyAlignment="1" applyProtection="1">
      <alignment horizontal="center" vertical="center"/>
      <protection locked="0"/>
    </xf>
    <xf numFmtId="0" fontId="55" fillId="0" borderId="7" xfId="0" applyFont="1" applyBorder="1" applyAlignment="1" applyProtection="1">
      <alignment horizontal="center" vertical="center"/>
      <protection locked="0"/>
    </xf>
    <xf numFmtId="0" fontId="21" fillId="0" borderId="71" xfId="0" applyFont="1" applyBorder="1" applyAlignment="1" applyProtection="1">
      <alignment horizontal="center" vertical="center"/>
      <protection locked="0"/>
    </xf>
    <xf numFmtId="0" fontId="21" fillId="0" borderId="64" xfId="0" applyFont="1" applyBorder="1" applyAlignment="1" applyProtection="1">
      <alignment horizontal="center" vertical="center"/>
      <protection locked="0"/>
    </xf>
    <xf numFmtId="0" fontId="21" fillId="0" borderId="97" xfId="0" applyFont="1" applyBorder="1" applyAlignment="1" applyProtection="1">
      <alignment horizontal="center" vertical="center"/>
      <protection locked="0"/>
    </xf>
    <xf numFmtId="0" fontId="21" fillId="17" borderId="105" xfId="0" applyFont="1" applyFill="1" applyBorder="1" applyAlignment="1" applyProtection="1">
      <alignment horizontal="center" vertical="center"/>
      <protection locked="0"/>
    </xf>
    <xf numFmtId="0" fontId="21" fillId="0" borderId="105" xfId="0" applyFont="1" applyBorder="1" applyAlignment="1">
      <alignment horizontal="center" vertical="center"/>
    </xf>
    <xf numFmtId="0" fontId="21" fillId="0" borderId="106" xfId="0" applyFont="1" applyBorder="1" applyAlignment="1" applyProtection="1">
      <alignment horizontal="center" vertical="center"/>
      <protection locked="0"/>
    </xf>
    <xf numFmtId="0" fontId="21" fillId="0" borderId="73" xfId="0" applyFont="1" applyBorder="1" applyAlignment="1" applyProtection="1">
      <alignment horizontal="center" vertical="center"/>
      <protection locked="0"/>
    </xf>
    <xf numFmtId="0" fontId="21" fillId="17" borderId="69" xfId="0" applyFont="1" applyFill="1" applyBorder="1" applyAlignment="1" applyProtection="1">
      <alignment horizontal="center" vertical="center"/>
      <protection locked="0"/>
    </xf>
    <xf numFmtId="0" fontId="21" fillId="0" borderId="69" xfId="0" applyFont="1" applyBorder="1" applyAlignment="1" applyProtection="1">
      <alignment horizontal="center" vertical="center"/>
      <protection locked="0"/>
    </xf>
    <xf numFmtId="0" fontId="21" fillId="0" borderId="70" xfId="0" applyFont="1" applyBorder="1" applyAlignment="1" applyProtection="1">
      <alignment horizontal="center" vertical="center"/>
      <protection locked="0"/>
    </xf>
    <xf numFmtId="0" fontId="21" fillId="0" borderId="107" xfId="0" applyFont="1" applyBorder="1" applyAlignment="1" applyProtection="1">
      <alignment horizontal="center" vertical="center"/>
      <protection locked="0"/>
    </xf>
    <xf numFmtId="0" fontId="21" fillId="17" borderId="90" xfId="0" applyFont="1" applyFill="1" applyBorder="1" applyAlignment="1" applyProtection="1">
      <alignment horizontal="center" vertical="center"/>
      <protection locked="0"/>
    </xf>
    <xf numFmtId="0" fontId="21" fillId="0" borderId="90" xfId="0" applyFont="1" applyBorder="1" applyAlignment="1" applyProtection="1">
      <alignment horizontal="center" vertical="center"/>
      <protection locked="0"/>
    </xf>
    <xf numFmtId="0" fontId="21" fillId="0" borderId="108" xfId="0" applyFont="1" applyBorder="1" applyAlignment="1" applyProtection="1">
      <alignment horizontal="center" vertical="center"/>
      <protection locked="0"/>
    </xf>
    <xf numFmtId="0" fontId="19" fillId="17" borderId="68" xfId="0" applyFont="1" applyFill="1" applyBorder="1" applyAlignment="1">
      <alignment horizontal="center" vertical="center" wrapText="1"/>
    </xf>
    <xf numFmtId="0" fontId="21" fillId="0" borderId="105" xfId="0" applyFont="1" applyBorder="1" applyAlignment="1" applyProtection="1">
      <alignment horizontal="center" vertical="center"/>
      <protection locked="0"/>
    </xf>
    <xf numFmtId="0" fontId="22" fillId="17" borderId="68" xfId="0" applyFont="1" applyFill="1" applyBorder="1" applyAlignment="1">
      <alignment horizontal="center" vertical="center" wrapText="1"/>
    </xf>
    <xf numFmtId="0" fontId="55" fillId="0" borderId="71" xfId="0" applyFont="1" applyBorder="1" applyAlignment="1">
      <alignment horizontal="center" vertical="center"/>
    </xf>
    <xf numFmtId="0" fontId="55" fillId="0" borderId="72" xfId="0" applyFont="1" applyBorder="1" applyAlignment="1" applyProtection="1">
      <alignment horizontal="center" vertical="center"/>
      <protection locked="0"/>
    </xf>
    <xf numFmtId="0" fontId="55" fillId="17" borderId="72" xfId="0" applyFont="1" applyFill="1" applyBorder="1" applyAlignment="1" applyProtection="1">
      <alignment horizontal="center" vertical="center"/>
      <protection locked="0"/>
    </xf>
    <xf numFmtId="0" fontId="55" fillId="0" borderId="72" xfId="0" applyFont="1" applyBorder="1" applyAlignment="1">
      <alignment horizontal="center" vertical="center"/>
    </xf>
    <xf numFmtId="0" fontId="22" fillId="17" borderId="103" xfId="0" applyFont="1" applyFill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/>
    </xf>
    <xf numFmtId="0" fontId="55" fillId="0" borderId="64" xfId="0" applyFont="1" applyBorder="1" applyAlignment="1" applyProtection="1">
      <alignment horizontal="center" vertical="center"/>
      <protection locked="0"/>
    </xf>
    <xf numFmtId="0" fontId="55" fillId="0" borderId="105" xfId="0" applyFont="1" applyBorder="1" applyAlignment="1">
      <alignment horizontal="center" vertical="center"/>
    </xf>
    <xf numFmtId="0" fontId="55" fillId="17" borderId="105" xfId="0" applyFont="1" applyFill="1" applyBorder="1" applyAlignment="1" applyProtection="1">
      <alignment horizontal="center" vertical="center"/>
      <protection locked="0"/>
    </xf>
    <xf numFmtId="0" fontId="55" fillId="0" borderId="73" xfId="0" applyFont="1" applyBorder="1" applyAlignment="1" applyProtection="1">
      <alignment horizontal="center" vertical="center"/>
      <protection locked="0"/>
    </xf>
    <xf numFmtId="0" fontId="55" fillId="0" borderId="69" xfId="0" applyFont="1" applyBorder="1" applyAlignment="1" applyProtection="1">
      <alignment horizontal="center" vertical="center"/>
      <protection locked="0"/>
    </xf>
    <xf numFmtId="0" fontId="55" fillId="17" borderId="69" xfId="0" applyFont="1" applyFill="1" applyBorder="1" applyAlignment="1" applyProtection="1">
      <alignment horizontal="center" vertical="center"/>
      <protection locked="0"/>
    </xf>
    <xf numFmtId="0" fontId="55" fillId="0" borderId="107" xfId="0" applyFont="1" applyBorder="1" applyAlignment="1" applyProtection="1">
      <alignment horizontal="center" vertical="center"/>
      <protection locked="0"/>
    </xf>
    <xf numFmtId="0" fontId="55" fillId="17" borderId="90" xfId="0" applyFont="1" applyFill="1" applyBorder="1" applyAlignment="1" applyProtection="1">
      <alignment horizontal="center" vertical="center"/>
      <protection locked="0"/>
    </xf>
    <xf numFmtId="0" fontId="55" fillId="0" borderId="90" xfId="0" applyFont="1" applyBorder="1" applyAlignment="1" applyProtection="1">
      <alignment horizontal="center" vertical="center"/>
      <protection locked="0"/>
    </xf>
    <xf numFmtId="0" fontId="22" fillId="17" borderId="74" xfId="0" applyFont="1" applyFill="1" applyBorder="1" applyAlignment="1">
      <alignment horizontal="center" vertical="center" wrapText="1"/>
    </xf>
    <xf numFmtId="0" fontId="55" fillId="0" borderId="75" xfId="0" applyFont="1" applyBorder="1" applyAlignment="1" applyProtection="1">
      <alignment horizontal="center" vertical="center"/>
      <protection locked="0"/>
    </xf>
    <xf numFmtId="0" fontId="55" fillId="17" borderId="76" xfId="0" applyFont="1" applyFill="1" applyBorder="1" applyAlignment="1" applyProtection="1">
      <alignment horizontal="center" vertical="center"/>
      <protection locked="0"/>
    </xf>
    <xf numFmtId="0" fontId="55" fillId="0" borderId="77" xfId="0" applyFont="1" applyBorder="1" applyAlignment="1" applyProtection="1">
      <alignment horizontal="center" vertical="center"/>
      <protection locked="0"/>
    </xf>
    <xf numFmtId="0" fontId="55" fillId="17" borderId="77" xfId="0" applyFont="1" applyFill="1" applyBorder="1" applyAlignment="1" applyProtection="1">
      <alignment horizontal="center" vertical="center"/>
      <protection locked="0"/>
    </xf>
    <xf numFmtId="0" fontId="55" fillId="0" borderId="7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0" borderId="0" xfId="0" applyFont="1" applyAlignment="1" applyProtection="1">
      <alignment horizontal="left" vertical="center"/>
      <protection locked="0"/>
    </xf>
    <xf numFmtId="0" fontId="19" fillId="17" borderId="0" xfId="0" applyFont="1" applyFill="1" applyAlignment="1" applyProtection="1">
      <alignment horizontal="center" vertical="center"/>
      <protection locked="0"/>
    </xf>
    <xf numFmtId="0" fontId="19" fillId="17" borderId="26" xfId="0" applyFont="1" applyFill="1" applyBorder="1" applyAlignment="1">
      <alignment horizontal="center" vertical="center"/>
    </xf>
    <xf numFmtId="0" fontId="19" fillId="17" borderId="27" xfId="0" applyFont="1" applyFill="1" applyBorder="1" applyAlignment="1">
      <alignment horizontal="center" vertical="center"/>
    </xf>
    <xf numFmtId="0" fontId="19" fillId="17" borderId="28" xfId="0" applyFont="1" applyFill="1" applyBorder="1" applyAlignment="1">
      <alignment horizontal="center" vertical="center"/>
    </xf>
    <xf numFmtId="0" fontId="19" fillId="17" borderId="63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23" fillId="17" borderId="9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19" fillId="17" borderId="68" xfId="0" applyFont="1" applyFill="1" applyBorder="1" applyAlignment="1">
      <alignment horizontal="center" vertical="center"/>
    </xf>
    <xf numFmtId="0" fontId="23" fillId="17" borderId="109" xfId="0" applyFont="1" applyFill="1" applyBorder="1" applyAlignment="1">
      <alignment horizontal="center" vertical="center"/>
    </xf>
    <xf numFmtId="0" fontId="23" fillId="17" borderId="21" xfId="0" applyFont="1" applyFill="1" applyBorder="1" applyAlignment="1">
      <alignment horizontal="center" vertical="center"/>
    </xf>
    <xf numFmtId="0" fontId="23" fillId="17" borderId="47" xfId="0" applyFont="1" applyFill="1" applyBorder="1" applyAlignment="1">
      <alignment horizontal="center" vertical="center"/>
    </xf>
    <xf numFmtId="0" fontId="23" fillId="17" borderId="52" xfId="0" applyFont="1" applyFill="1" applyBorder="1" applyAlignment="1">
      <alignment horizontal="center" vertical="center"/>
    </xf>
    <xf numFmtId="0" fontId="23" fillId="17" borderId="110" xfId="0" applyFont="1" applyFill="1" applyBorder="1" applyAlignment="1">
      <alignment horizontal="center" vertical="center"/>
    </xf>
    <xf numFmtId="0" fontId="56" fillId="17" borderId="111" xfId="0" applyFont="1" applyFill="1" applyBorder="1" applyAlignment="1">
      <alignment horizontal="center" vertical="center"/>
    </xf>
    <xf numFmtId="0" fontId="54" fillId="17" borderId="14" xfId="0" applyFont="1" applyFill="1" applyBorder="1" applyAlignment="1">
      <alignment horizontal="center" vertical="center"/>
    </xf>
    <xf numFmtId="0" fontId="54" fillId="17" borderId="15" xfId="0" applyFont="1" applyFill="1" applyBorder="1" applyAlignment="1">
      <alignment horizontal="center" vertical="center"/>
    </xf>
    <xf numFmtId="0" fontId="54" fillId="17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vertical="center"/>
    </xf>
    <xf numFmtId="0" fontId="23" fillId="17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4" fillId="17" borderId="0" xfId="0" applyFont="1" applyFill="1" applyAlignment="1">
      <alignment horizontal="left" vertical="center"/>
    </xf>
    <xf numFmtId="0" fontId="23" fillId="17" borderId="0" xfId="0" applyFont="1" applyFill="1" applyAlignment="1">
      <alignment horizontal="left" vertical="center"/>
    </xf>
    <xf numFmtId="0" fontId="54" fillId="17" borderId="0" xfId="0" applyFont="1" applyFill="1" applyAlignment="1">
      <alignment vertical="center"/>
    </xf>
    <xf numFmtId="0" fontId="19" fillId="2" borderId="0" xfId="0" applyFont="1" applyFill="1" applyAlignment="1">
      <alignment horizontal="centerContinuous" vertical="center"/>
    </xf>
    <xf numFmtId="15" fontId="20" fillId="2" borderId="0" xfId="0" applyNumberFormat="1" applyFont="1" applyFill="1" applyAlignment="1">
      <alignment vertical="center"/>
    </xf>
    <xf numFmtId="0" fontId="19" fillId="2" borderId="30" xfId="0" applyFont="1" applyFill="1" applyBorder="1" applyAlignment="1">
      <alignment horizontal="centerContinuous" vertical="center" wrapText="1"/>
    </xf>
    <xf numFmtId="0" fontId="19" fillId="17" borderId="112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 wrapText="1"/>
    </xf>
    <xf numFmtId="0" fontId="19" fillId="17" borderId="57" xfId="0" applyFont="1" applyFill="1" applyBorder="1" applyAlignment="1">
      <alignment horizontal="center" vertical="center"/>
    </xf>
    <xf numFmtId="0" fontId="19" fillId="2" borderId="113" xfId="0" applyFont="1" applyFill="1" applyBorder="1" applyAlignment="1">
      <alignment horizontal="center" vertical="center"/>
    </xf>
    <xf numFmtId="9" fontId="21" fillId="0" borderId="61" xfId="0" applyNumberFormat="1" applyFont="1" applyBorder="1" applyAlignment="1">
      <alignment horizontal="center" vertical="center"/>
    </xf>
    <xf numFmtId="1" fontId="21" fillId="0" borderId="82" xfId="0" applyNumberFormat="1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 wrapText="1"/>
    </xf>
    <xf numFmtId="1" fontId="21" fillId="0" borderId="114" xfId="0" applyNumberFormat="1" applyFont="1" applyBorder="1" applyAlignment="1">
      <alignment horizontal="center" vertical="center"/>
    </xf>
    <xf numFmtId="1" fontId="21" fillId="0" borderId="84" xfId="0" applyNumberFormat="1" applyFont="1" applyBorder="1" applyAlignment="1">
      <alignment horizontal="center" vertical="center"/>
    </xf>
    <xf numFmtId="9" fontId="21" fillId="0" borderId="66" xfId="0" applyNumberFormat="1" applyFont="1" applyBorder="1" applyAlignment="1">
      <alignment horizontal="center" vertical="center"/>
    </xf>
    <xf numFmtId="1" fontId="21" fillId="0" borderId="85" xfId="0" applyNumberFormat="1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1" fontId="21" fillId="0" borderId="64" xfId="0" applyNumberFormat="1" applyFont="1" applyBorder="1" applyAlignment="1">
      <alignment horizontal="center" vertical="center"/>
    </xf>
    <xf numFmtId="9" fontId="55" fillId="0" borderId="9" xfId="0" applyNumberFormat="1" applyFont="1" applyBorder="1" applyAlignment="1">
      <alignment horizontal="center" vertical="center"/>
    </xf>
    <xf numFmtId="1" fontId="55" fillId="0" borderId="10" xfId="0" applyNumberFormat="1" applyFont="1" applyBorder="1" applyAlignment="1">
      <alignment horizontal="center" vertical="center"/>
    </xf>
    <xf numFmtId="0" fontId="55" fillId="0" borderId="63" xfId="0" applyFont="1" applyBorder="1" applyAlignment="1">
      <alignment horizontal="center" vertical="center" wrapText="1"/>
    </xf>
    <xf numFmtId="1" fontId="55" fillId="0" borderId="114" xfId="0" applyNumberFormat="1" applyFont="1" applyBorder="1" applyAlignment="1">
      <alignment horizontal="center" vertical="center"/>
    </xf>
    <xf numFmtId="1" fontId="21" fillId="0" borderId="63" xfId="0" applyNumberFormat="1" applyFont="1" applyBorder="1" applyAlignment="1">
      <alignment horizontal="center" vertical="center"/>
    </xf>
    <xf numFmtId="9" fontId="21" fillId="0" borderId="72" xfId="0" applyNumberFormat="1" applyFont="1" applyBorder="1" applyAlignment="1">
      <alignment horizontal="center" vertical="center"/>
    </xf>
    <xf numFmtId="1" fontId="21" fillId="0" borderId="115" xfId="0" applyNumberFormat="1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17" borderId="71" xfId="0" applyFont="1" applyFill="1" applyBorder="1" applyAlignment="1">
      <alignment horizontal="center" vertical="center"/>
    </xf>
    <xf numFmtId="1" fontId="21" fillId="17" borderId="71" xfId="0" applyNumberFormat="1" applyFont="1" applyFill="1" applyBorder="1" applyAlignment="1">
      <alignment horizontal="center" vertical="center"/>
    </xf>
    <xf numFmtId="0" fontId="21" fillId="17" borderId="64" xfId="0" applyFont="1" applyFill="1" applyBorder="1" applyAlignment="1">
      <alignment horizontal="center" vertical="center"/>
    </xf>
    <xf numFmtId="1" fontId="21" fillId="17" borderId="64" xfId="0" applyNumberFormat="1" applyFont="1" applyFill="1" applyBorder="1" applyAlignment="1">
      <alignment horizontal="center" vertical="center"/>
    </xf>
    <xf numFmtId="9" fontId="55" fillId="0" borderId="66" xfId="0" applyNumberFormat="1" applyFont="1" applyBorder="1" applyAlignment="1">
      <alignment horizontal="center" vertical="center"/>
    </xf>
    <xf numFmtId="1" fontId="55" fillId="0" borderId="85" xfId="0" applyNumberFormat="1" applyFont="1" applyBorder="1" applyAlignment="1">
      <alignment horizontal="center" vertical="center"/>
    </xf>
    <xf numFmtId="1" fontId="55" fillId="17" borderId="64" xfId="0" applyNumberFormat="1" applyFont="1" applyFill="1" applyBorder="1" applyAlignment="1">
      <alignment horizontal="center" vertical="center"/>
    </xf>
    <xf numFmtId="1" fontId="55" fillId="17" borderId="63" xfId="0" applyNumberFormat="1" applyFont="1" applyFill="1" applyBorder="1" applyAlignment="1">
      <alignment horizontal="center" vertical="center"/>
    </xf>
    <xf numFmtId="1" fontId="21" fillId="17" borderId="63" xfId="0" applyNumberFormat="1" applyFont="1" applyFill="1" applyBorder="1" applyAlignment="1">
      <alignment horizontal="center" vertical="center"/>
    </xf>
    <xf numFmtId="1" fontId="21" fillId="0" borderId="116" xfId="0" applyNumberFormat="1" applyFont="1" applyBorder="1" applyAlignment="1">
      <alignment horizontal="center" vertical="center"/>
    </xf>
    <xf numFmtId="1" fontId="21" fillId="0" borderId="71" xfId="0" applyNumberFormat="1" applyFont="1" applyBorder="1" applyAlignment="1">
      <alignment horizontal="center" vertical="center"/>
    </xf>
    <xf numFmtId="1" fontId="21" fillId="0" borderId="117" xfId="0" applyNumberFormat="1" applyFont="1" applyBorder="1" applyAlignment="1">
      <alignment horizontal="center" vertical="center"/>
    </xf>
    <xf numFmtId="9" fontId="21" fillId="0" borderId="105" xfId="0" applyNumberFormat="1" applyFont="1" applyBorder="1" applyAlignment="1">
      <alignment horizontal="center" vertical="center"/>
    </xf>
    <xf numFmtId="1" fontId="21" fillId="0" borderId="118" xfId="0" applyNumberFormat="1" applyFont="1" applyBorder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1" fontId="21" fillId="0" borderId="119" xfId="0" applyNumberFormat="1" applyFont="1" applyBorder="1" applyAlignment="1">
      <alignment horizontal="center" vertical="center"/>
    </xf>
    <xf numFmtId="1" fontId="21" fillId="0" borderId="97" xfId="0" applyNumberFormat="1" applyFont="1" applyBorder="1" applyAlignment="1">
      <alignment horizontal="center" vertical="center"/>
    </xf>
    <xf numFmtId="9" fontId="21" fillId="0" borderId="69" xfId="0" applyNumberFormat="1" applyFont="1" applyBorder="1" applyAlignment="1">
      <alignment horizontal="center" vertical="center"/>
    </xf>
    <xf numFmtId="1" fontId="21" fillId="0" borderId="88" xfId="0" applyNumberFormat="1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1" fontId="21" fillId="0" borderId="120" xfId="0" applyNumberFormat="1" applyFont="1" applyBorder="1" applyAlignment="1">
      <alignment horizontal="center" vertical="center"/>
    </xf>
    <xf numFmtId="1" fontId="21" fillId="0" borderId="73" xfId="0" applyNumberFormat="1" applyFont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 wrapText="1"/>
    </xf>
    <xf numFmtId="9" fontId="21" fillId="0" borderId="90" xfId="0" applyNumberFormat="1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1" fontId="21" fillId="0" borderId="121" xfId="0" applyNumberFormat="1" applyFont="1" applyBorder="1" applyAlignment="1">
      <alignment horizontal="center" vertical="center"/>
    </xf>
    <xf numFmtId="1" fontId="21" fillId="0" borderId="107" xfId="0" applyNumberFormat="1" applyFont="1" applyBorder="1" applyAlignment="1">
      <alignment horizontal="center" vertical="center"/>
    </xf>
    <xf numFmtId="1" fontId="55" fillId="0" borderId="104" xfId="0" applyNumberFormat="1" applyFont="1" applyBorder="1" applyAlignment="1">
      <alignment horizontal="center" vertical="center"/>
    </xf>
    <xf numFmtId="0" fontId="55" fillId="0" borderId="122" xfId="0" applyFont="1" applyBorder="1" applyAlignment="1">
      <alignment horizontal="center" vertical="center"/>
    </xf>
    <xf numFmtId="1" fontId="55" fillId="0" borderId="71" xfId="0" applyNumberFormat="1" applyFont="1" applyBorder="1" applyAlignment="1">
      <alignment horizontal="center" vertical="center"/>
    </xf>
    <xf numFmtId="1" fontId="55" fillId="0" borderId="67" xfId="0" applyNumberFormat="1" applyFont="1" applyBorder="1" applyAlignment="1">
      <alignment horizontal="center" vertical="center"/>
    </xf>
    <xf numFmtId="0" fontId="55" fillId="0" borderId="86" xfId="0" applyFont="1" applyBorder="1" applyAlignment="1">
      <alignment horizontal="center" vertical="center"/>
    </xf>
    <xf numFmtId="1" fontId="55" fillId="0" borderId="64" xfId="0" applyNumberFormat="1" applyFont="1" applyBorder="1" applyAlignment="1">
      <alignment horizontal="center" vertical="center"/>
    </xf>
    <xf numFmtId="0" fontId="55" fillId="0" borderId="64" xfId="0" applyFont="1" applyBorder="1" applyAlignment="1">
      <alignment horizontal="center" vertical="center" wrapText="1"/>
    </xf>
    <xf numFmtId="1" fontId="55" fillId="0" borderId="97" xfId="0" applyNumberFormat="1" applyFont="1" applyBorder="1" applyAlignment="1">
      <alignment horizontal="center" vertical="center"/>
    </xf>
    <xf numFmtId="1" fontId="55" fillId="0" borderId="70" xfId="0" applyNumberFormat="1" applyFont="1" applyBorder="1" applyAlignment="1">
      <alignment horizontal="center" vertical="center"/>
    </xf>
    <xf numFmtId="0" fontId="55" fillId="0" borderId="73" xfId="0" applyFont="1" applyBorder="1" applyAlignment="1">
      <alignment horizontal="center" vertical="center"/>
    </xf>
    <xf numFmtId="1" fontId="55" fillId="0" borderId="89" xfId="0" applyNumberFormat="1" applyFont="1" applyBorder="1" applyAlignment="1">
      <alignment horizontal="center" vertical="center"/>
    </xf>
    <xf numFmtId="1" fontId="55" fillId="0" borderId="73" xfId="0" applyNumberFormat="1" applyFont="1" applyBorder="1" applyAlignment="1">
      <alignment horizontal="center" vertical="center"/>
    </xf>
    <xf numFmtId="9" fontId="55" fillId="0" borderId="90" xfId="0" applyNumberFormat="1" applyFont="1" applyBorder="1" applyAlignment="1">
      <alignment horizontal="center" vertical="center"/>
    </xf>
    <xf numFmtId="1" fontId="55" fillId="0" borderId="115" xfId="0" applyNumberFormat="1" applyFont="1" applyBorder="1" applyAlignment="1">
      <alignment horizontal="center" vertical="center"/>
    </xf>
    <xf numFmtId="0" fontId="55" fillId="0" borderId="107" xfId="0" applyFont="1" applyBorder="1" applyAlignment="1">
      <alignment horizontal="center" vertical="center"/>
    </xf>
    <xf numFmtId="0" fontId="55" fillId="0" borderId="123" xfId="0" applyFont="1" applyBorder="1" applyAlignment="1">
      <alignment horizontal="center" vertical="center"/>
    </xf>
    <xf numFmtId="1" fontId="55" fillId="0" borderId="107" xfId="0" applyNumberFormat="1" applyFont="1" applyBorder="1" applyAlignment="1">
      <alignment horizontal="center" vertical="center"/>
    </xf>
    <xf numFmtId="9" fontId="55" fillId="0" borderId="77" xfId="0" applyNumberFormat="1" applyFont="1" applyBorder="1" applyAlignment="1">
      <alignment horizontal="center" vertical="center"/>
    </xf>
    <xf numFmtId="1" fontId="55" fillId="0" borderId="91" xfId="0" applyNumberFormat="1" applyFont="1" applyBorder="1" applyAlignment="1">
      <alignment horizontal="center" vertical="center"/>
    </xf>
    <xf numFmtId="0" fontId="55" fillId="0" borderId="75" xfId="0" applyFont="1" applyBorder="1" applyAlignment="1">
      <alignment horizontal="center" vertical="center"/>
    </xf>
    <xf numFmtId="0" fontId="55" fillId="0" borderId="92" xfId="0" applyFont="1" applyBorder="1" applyAlignment="1">
      <alignment horizontal="center" vertical="center"/>
    </xf>
    <xf numFmtId="1" fontId="55" fillId="0" borderId="75" xfId="0" applyNumberFormat="1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9" fontId="19" fillId="17" borderId="0" xfId="25" applyFont="1" applyFill="1" applyBorder="1" applyAlignment="1">
      <alignment horizontal="center" vertical="center"/>
    </xf>
    <xf numFmtId="1" fontId="19" fillId="17" borderId="0" xfId="0" applyNumberFormat="1" applyFont="1" applyFill="1" applyAlignment="1">
      <alignment horizontal="center" vertical="center"/>
    </xf>
    <xf numFmtId="0" fontId="19" fillId="17" borderId="124" xfId="0" applyFont="1" applyFill="1" applyBorder="1" applyAlignment="1">
      <alignment vertical="center"/>
    </xf>
    <xf numFmtId="0" fontId="19" fillId="17" borderId="125" xfId="0" applyFont="1" applyFill="1" applyBorder="1" applyAlignment="1">
      <alignment vertical="center"/>
    </xf>
    <xf numFmtId="0" fontId="19" fillId="17" borderId="29" xfId="0" applyFont="1" applyFill="1" applyBorder="1" applyAlignment="1">
      <alignment horizontal="center" vertical="center"/>
    </xf>
    <xf numFmtId="0" fontId="19" fillId="17" borderId="45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19" fillId="17" borderId="37" xfId="0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left" vertical="center"/>
    </xf>
    <xf numFmtId="0" fontId="19" fillId="17" borderId="21" xfId="0" applyFont="1" applyFill="1" applyBorder="1" applyAlignment="1">
      <alignment horizontal="left" vertical="center"/>
    </xf>
    <xf numFmtId="0" fontId="25" fillId="2" borderId="21" xfId="0" applyFont="1" applyFill="1" applyBorder="1" applyAlignment="1">
      <alignment horizontal="left" vertical="center"/>
    </xf>
    <xf numFmtId="0" fontId="54" fillId="17" borderId="18" xfId="0" applyFont="1" applyFill="1" applyBorder="1" applyAlignment="1">
      <alignment horizontal="center" vertical="center"/>
    </xf>
    <xf numFmtId="0" fontId="54" fillId="17" borderId="16" xfId="0" applyFont="1" applyFill="1" applyBorder="1" applyAlignment="1">
      <alignment horizontal="center" vertical="center"/>
    </xf>
    <xf numFmtId="0" fontId="58" fillId="2" borderId="14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0" fontId="19" fillId="2" borderId="40" xfId="0" applyFont="1" applyFill="1" applyBorder="1" applyAlignment="1">
      <alignment horizontal="centerContinuous" vertical="center" wrapText="1"/>
    </xf>
    <xf numFmtId="0" fontId="19" fillId="17" borderId="126" xfId="0" applyFont="1" applyFill="1" applyBorder="1" applyAlignment="1">
      <alignment horizontal="center" vertical="center"/>
    </xf>
    <xf numFmtId="0" fontId="19" fillId="17" borderId="58" xfId="0" applyFont="1" applyFill="1" applyBorder="1" applyAlignment="1">
      <alignment horizontal="center" vertical="center"/>
    </xf>
    <xf numFmtId="0" fontId="19" fillId="17" borderId="42" xfId="0" applyFont="1" applyFill="1" applyBorder="1" applyAlignment="1">
      <alignment horizontal="center" vertical="center"/>
    </xf>
    <xf numFmtId="0" fontId="19" fillId="17" borderId="41" xfId="0" applyFont="1" applyFill="1" applyBorder="1" applyAlignment="1">
      <alignment horizontal="left" vertical="center"/>
    </xf>
    <xf numFmtId="0" fontId="25" fillId="17" borderId="127" xfId="0" applyFont="1" applyFill="1" applyBorder="1" applyAlignment="1">
      <alignment horizontal="left" vertical="center"/>
    </xf>
    <xf numFmtId="0" fontId="58" fillId="2" borderId="42" xfId="0" applyFont="1" applyFill="1" applyBorder="1" applyAlignment="1">
      <alignment horizontal="left" vertical="center"/>
    </xf>
    <xf numFmtId="0" fontId="8" fillId="17" borderId="55" xfId="0" applyFont="1" applyFill="1" applyBorder="1" applyAlignment="1" applyProtection="1">
      <alignment horizontal="center" vertical="center"/>
      <protection locked="0"/>
    </xf>
    <xf numFmtId="1" fontId="8" fillId="0" borderId="55" xfId="0" applyNumberFormat="1" applyFont="1" applyBorder="1" applyAlignment="1">
      <alignment horizontal="center" vertical="center"/>
    </xf>
    <xf numFmtId="0" fontId="8" fillId="2" borderId="98" xfId="0" applyFont="1" applyFill="1" applyBorder="1" applyAlignment="1">
      <alignment vertical="center" wrapText="1"/>
    </xf>
    <xf numFmtId="0" fontId="8" fillId="2" borderId="94" xfId="0" applyFont="1" applyFill="1" applyBorder="1" applyAlignment="1">
      <alignment vertical="center" wrapText="1"/>
    </xf>
    <xf numFmtId="0" fontId="8" fillId="17" borderId="71" xfId="0" applyFont="1" applyFill="1" applyBorder="1" applyAlignment="1">
      <alignment horizontal="center" vertical="center"/>
    </xf>
    <xf numFmtId="1" fontId="8" fillId="17" borderId="72" xfId="0" applyNumberFormat="1" applyFont="1" applyFill="1" applyBorder="1" applyAlignment="1">
      <alignment horizontal="center" vertical="center" wrapText="1"/>
    </xf>
    <xf numFmtId="1" fontId="8" fillId="17" borderId="69" xfId="0" applyNumberFormat="1" applyFont="1" applyFill="1" applyBorder="1" applyAlignment="1">
      <alignment horizontal="center" vertical="center" wrapText="1"/>
    </xf>
    <xf numFmtId="1" fontId="8" fillId="17" borderId="59" xfId="0" applyNumberFormat="1" applyFont="1" applyFill="1" applyBorder="1" applyAlignment="1">
      <alignment horizontal="center" vertical="center" wrapText="1"/>
    </xf>
    <xf numFmtId="0" fontId="8" fillId="17" borderId="59" xfId="0" applyFont="1" applyFill="1" applyBorder="1" applyAlignment="1">
      <alignment horizontal="center" vertical="center"/>
    </xf>
    <xf numFmtId="0" fontId="8" fillId="17" borderId="72" xfId="0" applyFont="1" applyFill="1" applyBorder="1" applyAlignment="1" applyProtection="1">
      <alignment horizontal="center" vertical="center"/>
      <protection locked="0"/>
    </xf>
    <xf numFmtId="1" fontId="8" fillId="17" borderId="66" xfId="0" applyNumberFormat="1" applyFont="1" applyFill="1" applyBorder="1" applyAlignment="1">
      <alignment horizontal="center" vertical="center" wrapText="1"/>
    </xf>
    <xf numFmtId="0" fontId="8" fillId="17" borderId="66" xfId="0" applyFont="1" applyFill="1" applyBorder="1" applyAlignment="1" applyProtection="1">
      <alignment horizontal="center" vertical="center"/>
      <protection locked="0"/>
    </xf>
    <xf numFmtId="0" fontId="8" fillId="17" borderId="69" xfId="0" applyFont="1" applyFill="1" applyBorder="1" applyAlignment="1" applyProtection="1">
      <alignment horizontal="center" vertical="center"/>
      <protection locked="0"/>
    </xf>
    <xf numFmtId="0" fontId="8" fillId="17" borderId="59" xfId="0" applyFont="1" applyFill="1" applyBorder="1" applyAlignment="1" applyProtection="1">
      <alignment horizontal="center" vertical="center"/>
      <protection locked="0"/>
    </xf>
    <xf numFmtId="0" fontId="8" fillId="17" borderId="97" xfId="0" applyFont="1" applyFill="1" applyBorder="1" applyAlignment="1" applyProtection="1">
      <alignment horizontal="center" vertical="center"/>
      <protection locked="0"/>
    </xf>
    <xf numFmtId="1" fontId="8" fillId="17" borderId="105" xfId="0" applyNumberFormat="1" applyFont="1" applyFill="1" applyBorder="1" applyAlignment="1">
      <alignment horizontal="center" vertical="center" wrapText="1"/>
    </xf>
    <xf numFmtId="0" fontId="8" fillId="17" borderId="105" xfId="0" applyFont="1" applyFill="1" applyBorder="1" applyAlignment="1" applyProtection="1">
      <alignment horizontal="center" vertical="center"/>
      <protection locked="0"/>
    </xf>
    <xf numFmtId="0" fontId="8" fillId="17" borderId="129" xfId="0" applyFont="1" applyFill="1" applyBorder="1" applyAlignment="1" applyProtection="1">
      <alignment horizontal="center" vertical="center"/>
      <protection locked="0"/>
    </xf>
    <xf numFmtId="1" fontId="8" fillId="17" borderId="130" xfId="0" applyNumberFormat="1" applyFont="1" applyFill="1" applyBorder="1" applyAlignment="1">
      <alignment horizontal="center" vertical="center" wrapText="1"/>
    </xf>
    <xf numFmtId="0" fontId="8" fillId="17" borderId="130" xfId="0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1" fontId="8" fillId="17" borderId="131" xfId="0" applyNumberFormat="1" applyFont="1" applyFill="1" applyBorder="1" applyAlignment="1">
      <alignment horizontal="center" vertical="center"/>
    </xf>
    <xf numFmtId="1" fontId="8" fillId="17" borderId="122" xfId="0" applyNumberFormat="1" applyFont="1" applyFill="1" applyBorder="1" applyAlignment="1">
      <alignment horizontal="center" vertical="center"/>
    </xf>
    <xf numFmtId="1" fontId="8" fillId="17" borderId="116" xfId="0" applyNumberFormat="1" applyFont="1" applyFill="1" applyBorder="1" applyAlignment="1">
      <alignment horizontal="center" vertical="center"/>
    </xf>
    <xf numFmtId="1" fontId="8" fillId="0" borderId="116" xfId="0" applyNumberFormat="1" applyFont="1" applyBorder="1" applyAlignment="1">
      <alignment horizontal="center" vertical="center"/>
    </xf>
    <xf numFmtId="1" fontId="8" fillId="17" borderId="120" xfId="0" applyNumberFormat="1" applyFont="1" applyFill="1" applyBorder="1" applyAlignment="1">
      <alignment horizontal="center" vertical="center"/>
    </xf>
    <xf numFmtId="1" fontId="8" fillId="0" borderId="120" xfId="0" applyNumberFormat="1" applyFont="1" applyBorder="1" applyAlignment="1">
      <alignment horizontal="center" vertical="center"/>
    </xf>
    <xf numFmtId="1" fontId="8" fillId="17" borderId="0" xfId="0" applyNumberFormat="1" applyFont="1" applyFill="1" applyAlignment="1">
      <alignment horizontal="center" vertical="center"/>
    </xf>
    <xf numFmtId="9" fontId="8" fillId="17" borderId="90" xfId="0" applyNumberFormat="1" applyFont="1" applyFill="1" applyBorder="1" applyAlignment="1">
      <alignment horizontal="center" vertical="center"/>
    </xf>
    <xf numFmtId="1" fontId="8" fillId="17" borderId="71" xfId="0" applyNumberFormat="1" applyFont="1" applyFill="1" applyBorder="1" applyAlignment="1">
      <alignment horizontal="center" vertical="center"/>
    </xf>
    <xf numFmtId="1" fontId="8" fillId="17" borderId="86" xfId="0" applyNumberFormat="1" applyFont="1" applyFill="1" applyBorder="1" applyAlignment="1">
      <alignment horizontal="center" vertical="center"/>
    </xf>
    <xf numFmtId="0" fontId="8" fillId="17" borderId="64" xfId="0" applyFont="1" applyFill="1" applyBorder="1" applyAlignment="1">
      <alignment horizontal="center" vertical="center"/>
    </xf>
    <xf numFmtId="1" fontId="8" fillId="17" borderId="117" xfId="0" applyNumberFormat="1" applyFont="1" applyFill="1" applyBorder="1" applyAlignment="1">
      <alignment horizontal="center" vertical="center"/>
    </xf>
    <xf numFmtId="1" fontId="8" fillId="17" borderId="64" xfId="0" applyNumberFormat="1" applyFont="1" applyFill="1" applyBorder="1" applyAlignment="1">
      <alignment horizontal="center" vertical="center"/>
    </xf>
    <xf numFmtId="1" fontId="8" fillId="17" borderId="55" xfId="0" applyNumberFormat="1" applyFont="1" applyFill="1" applyBorder="1" applyAlignment="1">
      <alignment horizontal="center" vertical="center"/>
    </xf>
    <xf numFmtId="1" fontId="8" fillId="0" borderId="117" xfId="0" applyNumberFormat="1" applyFont="1" applyBorder="1" applyAlignment="1">
      <alignment horizontal="center" vertical="center"/>
    </xf>
    <xf numFmtId="0" fontId="8" fillId="17" borderId="97" xfId="0" applyFont="1" applyFill="1" applyBorder="1" applyAlignment="1">
      <alignment horizontal="center" vertical="center"/>
    </xf>
    <xf numFmtId="1" fontId="8" fillId="17" borderId="119" xfId="0" applyNumberFormat="1" applyFont="1" applyFill="1" applyBorder="1" applyAlignment="1">
      <alignment horizontal="center" vertical="center"/>
    </xf>
    <xf numFmtId="1" fontId="8" fillId="0" borderId="119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17" borderId="129" xfId="0" applyFont="1" applyFill="1" applyBorder="1" applyAlignment="1">
      <alignment horizontal="center" vertical="center"/>
    </xf>
    <xf numFmtId="1" fontId="8" fillId="17" borderId="132" xfId="0" applyNumberFormat="1" applyFont="1" applyFill="1" applyBorder="1" applyAlignment="1">
      <alignment horizontal="center" vertical="center"/>
    </xf>
    <xf numFmtId="1" fontId="8" fillId="0" borderId="132" xfId="0" applyNumberFormat="1" applyFont="1" applyBorder="1" applyAlignment="1">
      <alignment horizontal="center" vertical="center"/>
    </xf>
    <xf numFmtId="1" fontId="8" fillId="0" borderId="129" xfId="0" applyNumberFormat="1" applyFont="1" applyBorder="1" applyAlignment="1">
      <alignment horizontal="center" vertical="center"/>
    </xf>
    <xf numFmtId="1" fontId="8" fillId="17" borderId="109" xfId="0" applyNumberFormat="1" applyFont="1" applyFill="1" applyBorder="1" applyAlignment="1">
      <alignment horizontal="center" vertical="center"/>
    </xf>
    <xf numFmtId="0" fontId="8" fillId="17" borderId="56" xfId="0" applyFont="1" applyFill="1" applyBorder="1" applyAlignment="1">
      <alignment horizontal="center" vertical="center"/>
    </xf>
    <xf numFmtId="0" fontId="8" fillId="17" borderId="22" xfId="0" applyFont="1" applyFill="1" applyBorder="1" applyAlignment="1">
      <alignment horizontal="center" vertical="center"/>
    </xf>
    <xf numFmtId="1" fontId="8" fillId="0" borderId="63" xfId="0" applyNumberFormat="1" applyFont="1" applyBorder="1" applyAlignment="1">
      <alignment horizontal="center" vertical="center"/>
    </xf>
    <xf numFmtId="0" fontId="8" fillId="2" borderId="94" xfId="0" applyFont="1" applyFill="1" applyBorder="1" applyAlignment="1">
      <alignment vertical="center"/>
    </xf>
    <xf numFmtId="0" fontId="8" fillId="2" borderId="55" xfId="0" applyFont="1" applyFill="1" applyBorder="1" applyAlignment="1">
      <alignment vertical="center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4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17" borderId="133" xfId="0" applyFont="1" applyFill="1" applyBorder="1" applyAlignment="1" applyProtection="1">
      <alignment horizontal="center" vertical="center"/>
      <protection locked="0"/>
    </xf>
    <xf numFmtId="1" fontId="8" fillId="17" borderId="134" xfId="0" applyNumberFormat="1" applyFont="1" applyFill="1" applyBorder="1" applyAlignment="1">
      <alignment horizontal="center" vertical="center" wrapText="1"/>
    </xf>
    <xf numFmtId="0" fontId="8" fillId="17" borderId="13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1" fontId="8" fillId="17" borderId="0" xfId="0" applyNumberFormat="1" applyFont="1" applyFill="1" applyAlignment="1">
      <alignment horizontal="center" vertical="center" wrapText="1"/>
    </xf>
    <xf numFmtId="1" fontId="59" fillId="17" borderId="0" xfId="0" applyNumberFormat="1" applyFont="1" applyFill="1" applyAlignment="1">
      <alignment horizontal="center" vertical="center" wrapText="1"/>
    </xf>
    <xf numFmtId="0" fontId="60" fillId="17" borderId="0" xfId="0" applyFont="1" applyFill="1" applyAlignment="1">
      <alignment vertical="center"/>
    </xf>
    <xf numFmtId="166" fontId="61" fillId="2" borderId="0" xfId="0" applyNumberFormat="1" applyFont="1" applyFill="1" applyAlignment="1">
      <alignment horizontal="center" vertical="center"/>
    </xf>
    <xf numFmtId="0" fontId="8" fillId="17" borderId="84" xfId="0" applyFont="1" applyFill="1" applyBorder="1" applyAlignment="1">
      <alignment horizontal="center" vertical="center" wrapText="1"/>
    </xf>
    <xf numFmtId="1" fontId="8" fillId="2" borderId="114" xfId="0" applyNumberFormat="1" applyFont="1" applyFill="1" applyBorder="1" applyAlignment="1">
      <alignment horizontal="center" vertical="center"/>
    </xf>
    <xf numFmtId="1" fontId="8" fillId="0" borderId="114" xfId="0" applyNumberFormat="1" applyFont="1" applyBorder="1" applyAlignment="1">
      <alignment horizontal="center" vertical="center"/>
    </xf>
    <xf numFmtId="0" fontId="8" fillId="17" borderId="133" xfId="0" applyFont="1" applyFill="1" applyBorder="1" applyAlignment="1">
      <alignment horizontal="center" vertical="center"/>
    </xf>
    <xf numFmtId="1" fontId="8" fillId="17" borderId="135" xfId="0" applyNumberFormat="1" applyFont="1" applyFill="1" applyBorder="1" applyAlignment="1">
      <alignment horizontal="center" vertical="center"/>
    </xf>
    <xf numFmtId="1" fontId="8" fillId="0" borderId="135" xfId="0" applyNumberFormat="1" applyFont="1" applyBorder="1" applyAlignment="1">
      <alignment horizontal="center" vertical="center"/>
    </xf>
    <xf numFmtId="1" fontId="8" fillId="0" borderId="133" xfId="0" applyNumberFormat="1" applyFont="1" applyBorder="1" applyAlignment="1">
      <alignment horizontal="center" vertical="center"/>
    </xf>
    <xf numFmtId="9" fontId="8" fillId="17" borderId="0" xfId="0" applyNumberFormat="1" applyFont="1" applyFill="1" applyAlignment="1">
      <alignment horizontal="center" vertical="center"/>
    </xf>
    <xf numFmtId="0" fontId="8" fillId="17" borderId="112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0" fontId="59" fillId="0" borderId="0" xfId="0" applyFont="1" applyAlignment="1">
      <alignment horizontal="center" vertical="center" wrapText="1"/>
    </xf>
    <xf numFmtId="1" fontId="8" fillId="17" borderId="5" xfId="0" applyNumberFormat="1" applyFont="1" applyFill="1" applyBorder="1" applyAlignment="1">
      <alignment horizontal="center" vertical="center"/>
    </xf>
    <xf numFmtId="1" fontId="8" fillId="17" borderId="52" xfId="0" applyNumberFormat="1" applyFont="1" applyFill="1" applyBorder="1" applyAlignment="1">
      <alignment horizontal="center" vertical="center"/>
    </xf>
    <xf numFmtId="1" fontId="8" fillId="17" borderId="9" xfId="0" applyNumberFormat="1" applyFont="1" applyFill="1" applyBorder="1" applyAlignment="1">
      <alignment horizontal="center" vertical="center"/>
    </xf>
    <xf numFmtId="1" fontId="8" fillId="0" borderId="3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4" fillId="17" borderId="0" xfId="0" applyFont="1" applyFill="1" applyAlignment="1">
      <alignment vertical="center"/>
    </xf>
    <xf numFmtId="0" fontId="65" fillId="17" borderId="0" xfId="0" applyFont="1" applyFill="1" applyAlignment="1">
      <alignment vertical="center"/>
    </xf>
    <xf numFmtId="0" fontId="66" fillId="17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30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9" fillId="17" borderId="51" xfId="0" applyFont="1" applyFill="1" applyBorder="1" applyAlignment="1">
      <alignment horizontal="center" vertical="center" wrapText="1"/>
    </xf>
    <xf numFmtId="0" fontId="29" fillId="17" borderId="4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51" xfId="30" applyFont="1" applyBorder="1" applyAlignment="1">
      <alignment horizontal="center" vertical="center" wrapText="1"/>
    </xf>
    <xf numFmtId="0" fontId="23" fillId="0" borderId="102" xfId="0" applyFont="1" applyBorder="1" applyAlignment="1">
      <alignment horizontal="left" vertical="center"/>
    </xf>
    <xf numFmtId="0" fontId="23" fillId="0" borderId="21" xfId="0" applyFont="1" applyBorder="1" applyAlignment="1">
      <alignment horizontal="center" vertical="center"/>
    </xf>
    <xf numFmtId="0" fontId="29" fillId="17" borderId="49" xfId="0" applyFont="1" applyFill="1" applyBorder="1" applyAlignment="1">
      <alignment horizontal="center" vertical="center"/>
    </xf>
    <xf numFmtId="0" fontId="29" fillId="17" borderId="47" xfId="0" applyFon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3" fillId="17" borderId="63" xfId="0" applyFont="1" applyFill="1" applyBorder="1" applyAlignment="1">
      <alignment horizontal="left" vertical="center"/>
    </xf>
    <xf numFmtId="0" fontId="23" fillId="17" borderId="6" xfId="0" applyFont="1" applyFill="1" applyBorder="1" applyAlignment="1">
      <alignment horizontal="left" vertical="center"/>
    </xf>
    <xf numFmtId="0" fontId="19" fillId="17" borderId="49" xfId="29" applyFont="1" applyFill="1" applyBorder="1" applyAlignment="1">
      <alignment horizontal="center" vertical="center" wrapText="1"/>
    </xf>
    <xf numFmtId="0" fontId="19" fillId="17" borderId="47" xfId="29" applyFont="1" applyFill="1" applyBorder="1" applyAlignment="1">
      <alignment horizontal="center" vertical="center" wrapText="1"/>
    </xf>
    <xf numFmtId="0" fontId="19" fillId="17" borderId="52" xfId="29" applyFont="1" applyFill="1" applyBorder="1" applyAlignment="1">
      <alignment horizontal="center" vertical="center" wrapText="1"/>
    </xf>
    <xf numFmtId="6" fontId="23" fillId="0" borderId="21" xfId="0" applyNumberFormat="1" applyFont="1" applyBorder="1" applyAlignment="1">
      <alignment horizontal="center" vertical="center"/>
    </xf>
    <xf numFmtId="6" fontId="29" fillId="17" borderId="49" xfId="0" applyNumberFormat="1" applyFont="1" applyFill="1" applyBorder="1" applyAlignment="1">
      <alignment horizontal="center" vertical="center"/>
    </xf>
    <xf numFmtId="6" fontId="29" fillId="17" borderId="52" xfId="0" applyNumberFormat="1" applyFont="1" applyFill="1" applyBorder="1" applyAlignment="1">
      <alignment horizontal="center" vertical="center"/>
    </xf>
    <xf numFmtId="6" fontId="29" fillId="17" borderId="47" xfId="0" applyNumberFormat="1" applyFont="1" applyFill="1" applyBorder="1" applyAlignment="1">
      <alignment horizontal="center" vertical="center" wrapText="1"/>
    </xf>
    <xf numFmtId="6" fontId="29" fillId="17" borderId="52" xfId="0" applyNumberFormat="1" applyFont="1" applyFill="1" applyBorder="1" applyAlignment="1">
      <alignment horizontal="center" vertical="center" wrapText="1"/>
    </xf>
    <xf numFmtId="6" fontId="29" fillId="17" borderId="49" xfId="29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17" borderId="49" xfId="29" applyFont="1" applyFill="1" applyBorder="1" applyAlignment="1">
      <alignment horizontal="center" vertical="center"/>
    </xf>
    <xf numFmtId="0" fontId="19" fillId="17" borderId="47" xfId="29" applyFont="1" applyFill="1" applyBorder="1" applyAlignment="1">
      <alignment horizontal="center" vertical="center"/>
    </xf>
    <xf numFmtId="0" fontId="19" fillId="17" borderId="127" xfId="29" applyFont="1" applyFill="1" applyBorder="1" applyAlignment="1">
      <alignment horizontal="center" vertical="center"/>
    </xf>
    <xf numFmtId="0" fontId="23" fillId="17" borderId="102" xfId="0" applyFont="1" applyFill="1" applyBorder="1" applyAlignment="1">
      <alignment horizontal="left" vertical="center"/>
    </xf>
    <xf numFmtId="0" fontId="19" fillId="17" borderId="21" xfId="0" applyFont="1" applyFill="1" applyBorder="1" applyAlignment="1">
      <alignment horizontal="center" vertical="center"/>
    </xf>
    <xf numFmtId="0" fontId="19" fillId="17" borderId="52" xfId="29" applyFont="1" applyFill="1" applyBorder="1" applyAlignment="1">
      <alignment horizontal="center" vertical="center"/>
    </xf>
    <xf numFmtId="0" fontId="23" fillId="0" borderId="68" xfId="0" applyFont="1" applyBorder="1" applyAlignment="1">
      <alignment horizontal="left" vertical="center"/>
    </xf>
    <xf numFmtId="6" fontId="29" fillId="0" borderId="21" xfId="29" applyNumberFormat="1" applyFont="1" applyBorder="1" applyAlignment="1">
      <alignment horizontal="center" vertical="center" wrapText="1"/>
    </xf>
    <xf numFmtId="6" fontId="29" fillId="0" borderId="49" xfId="29" applyNumberFormat="1" applyFont="1" applyBorder="1" applyAlignment="1">
      <alignment horizontal="center" vertical="center" wrapText="1"/>
    </xf>
    <xf numFmtId="6" fontId="29" fillId="0" borderId="47" xfId="29" applyNumberFormat="1" applyFont="1" applyBorder="1" applyAlignment="1">
      <alignment horizontal="center" vertical="center" wrapText="1"/>
    </xf>
    <xf numFmtId="6" fontId="29" fillId="0" borderId="127" xfId="29" applyNumberFormat="1" applyFont="1" applyBorder="1" applyAlignment="1">
      <alignment horizontal="center" vertical="center" wrapText="1"/>
    </xf>
    <xf numFmtId="6" fontId="29" fillId="17" borderId="49" xfId="29" applyNumberFormat="1" applyFont="1" applyFill="1" applyBorder="1" applyAlignment="1">
      <alignment horizontal="center" vertical="center" wrapText="1"/>
    </xf>
    <xf numFmtId="9" fontId="23" fillId="0" borderId="21" xfId="0" applyNumberFormat="1" applyFont="1" applyBorder="1" applyAlignment="1">
      <alignment horizontal="center" vertical="center"/>
    </xf>
    <xf numFmtId="9" fontId="29" fillId="17" borderId="49" xfId="0" applyNumberFormat="1" applyFont="1" applyFill="1" applyBorder="1" applyAlignment="1">
      <alignment horizontal="center" vertical="center"/>
    </xf>
    <xf numFmtId="9" fontId="29" fillId="17" borderId="47" xfId="0" applyNumberFormat="1" applyFont="1" applyFill="1" applyBorder="1" applyAlignment="1">
      <alignment horizontal="center" vertical="center"/>
    </xf>
    <xf numFmtId="9" fontId="29" fillId="0" borderId="52" xfId="0" applyNumberFormat="1" applyFont="1" applyBorder="1" applyAlignment="1">
      <alignment horizontal="center" vertical="center"/>
    </xf>
    <xf numFmtId="9" fontId="29" fillId="0" borderId="49" xfId="0" applyNumberFormat="1" applyFont="1" applyBorder="1" applyAlignment="1">
      <alignment horizontal="center" vertical="center"/>
    </xf>
    <xf numFmtId="0" fontId="29" fillId="17" borderId="52" xfId="29" applyFont="1" applyFill="1" applyBorder="1" applyAlignment="1">
      <alignment horizontal="center" vertical="center" wrapText="1"/>
    </xf>
    <xf numFmtId="0" fontId="29" fillId="0" borderId="49" xfId="29" applyFont="1" applyBorder="1" applyAlignment="1">
      <alignment horizontal="center" vertical="center"/>
    </xf>
    <xf numFmtId="0" fontId="29" fillId="17" borderId="49" xfId="29" applyFont="1" applyFill="1" applyBorder="1" applyAlignment="1">
      <alignment horizontal="center" vertical="center"/>
    </xf>
    <xf numFmtId="0" fontId="23" fillId="0" borderId="33" xfId="0" applyFont="1" applyBorder="1" applyAlignment="1">
      <alignment horizontal="left" vertical="center"/>
    </xf>
    <xf numFmtId="0" fontId="23" fillId="0" borderId="26" xfId="0" applyFont="1" applyBorder="1" applyAlignment="1">
      <alignment horizontal="center" vertical="center"/>
    </xf>
    <xf numFmtId="0" fontId="29" fillId="17" borderId="29" xfId="0" applyFont="1" applyFill="1" applyBorder="1" applyAlignment="1">
      <alignment horizontal="center" vertical="center"/>
    </xf>
    <xf numFmtId="0" fontId="29" fillId="17" borderId="27" xfId="0" applyFont="1" applyFill="1" applyBorder="1" applyAlignment="1">
      <alignment horizontal="center" vertical="center"/>
    </xf>
    <xf numFmtId="0" fontId="29" fillId="17" borderId="28" xfId="0" applyFont="1" applyFill="1" applyBorder="1" applyAlignment="1">
      <alignment horizontal="center" vertical="center"/>
    </xf>
    <xf numFmtId="0" fontId="29" fillId="17" borderId="17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67" fillId="0" borderId="30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3" xfId="30" applyFont="1" applyBorder="1" applyAlignment="1">
      <alignment horizontal="center" vertical="center" wrapText="1"/>
    </xf>
    <xf numFmtId="0" fontId="23" fillId="0" borderId="102" xfId="0" applyFont="1" applyBorder="1" applyAlignment="1">
      <alignment horizontal="left" vertical="center" wrapText="1"/>
    </xf>
    <xf numFmtId="0" fontId="67" fillId="0" borderId="102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17" borderId="47" xfId="29" applyFont="1" applyFill="1" applyBorder="1" applyAlignment="1">
      <alignment horizontal="center" vertical="center"/>
    </xf>
    <xf numFmtId="0" fontId="29" fillId="0" borderId="52" xfId="29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67" fillId="17" borderId="102" xfId="0" applyFont="1" applyFill="1" applyBorder="1" applyAlignment="1">
      <alignment horizontal="center" vertical="center"/>
    </xf>
    <xf numFmtId="0" fontId="19" fillId="17" borderId="21" xfId="29" applyFont="1" applyFill="1" applyBorder="1" applyAlignment="1">
      <alignment horizontal="center" vertical="center" wrapText="1"/>
    </xf>
    <xf numFmtId="6" fontId="29" fillId="17" borderId="21" xfId="0" applyNumberFormat="1" applyFont="1" applyFill="1" applyBorder="1" applyAlignment="1">
      <alignment horizontal="center" vertical="center"/>
    </xf>
    <xf numFmtId="6" fontId="29" fillId="17" borderId="47" xfId="0" applyNumberFormat="1" applyFont="1" applyFill="1" applyBorder="1" applyAlignment="1">
      <alignment horizontal="center" vertical="center"/>
    </xf>
    <xf numFmtId="0" fontId="63" fillId="0" borderId="102" xfId="29" applyFont="1" applyBorder="1" applyAlignment="1">
      <alignment horizontal="left" vertical="center"/>
    </xf>
    <xf numFmtId="0" fontId="67" fillId="0" borderId="102" xfId="29" applyFont="1" applyBorder="1" applyAlignment="1">
      <alignment horizontal="center" vertical="center"/>
    </xf>
    <xf numFmtId="0" fontId="29" fillId="0" borderId="21" xfId="29" applyFont="1" applyBorder="1" applyAlignment="1">
      <alignment horizontal="center" vertical="center"/>
    </xf>
    <xf numFmtId="6" fontId="29" fillId="0" borderId="47" xfId="29" applyNumberFormat="1" applyFont="1" applyBorder="1" applyAlignment="1">
      <alignment horizontal="center" vertical="center"/>
    </xf>
    <xf numFmtId="6" fontId="29" fillId="0" borderId="52" xfId="29" applyNumberFormat="1" applyFont="1" applyBorder="1" applyAlignment="1">
      <alignment horizontal="center" vertical="center"/>
    </xf>
    <xf numFmtId="6" fontId="29" fillId="0" borderId="21" xfId="29" applyNumberFormat="1" applyFont="1" applyBorder="1" applyAlignment="1">
      <alignment horizontal="center" vertical="center"/>
    </xf>
    <xf numFmtId="0" fontId="68" fillId="0" borderId="102" xfId="0" applyFont="1" applyBorder="1" applyAlignment="1">
      <alignment horizontal="left" vertical="center"/>
    </xf>
    <xf numFmtId="0" fontId="29" fillId="17" borderId="21" xfId="29" applyFont="1" applyFill="1" applyBorder="1" applyAlignment="1">
      <alignment horizontal="center" vertical="center"/>
    </xf>
    <xf numFmtId="0" fontId="69" fillId="17" borderId="21" xfId="29" applyFont="1" applyFill="1" applyBorder="1" applyAlignment="1">
      <alignment horizontal="center" vertical="center"/>
    </xf>
    <xf numFmtId="0" fontId="19" fillId="17" borderId="21" xfId="29" applyFont="1" applyFill="1" applyBorder="1" applyAlignment="1">
      <alignment horizontal="center" vertical="center"/>
    </xf>
    <xf numFmtId="6" fontId="67" fillId="17" borderId="102" xfId="0" applyNumberFormat="1" applyFont="1" applyFill="1" applyBorder="1" applyAlignment="1">
      <alignment horizontal="center" vertical="center"/>
    </xf>
    <xf numFmtId="0" fontId="29" fillId="17" borderId="21" xfId="0" applyFont="1" applyFill="1" applyBorder="1" applyAlignment="1">
      <alignment horizontal="center" vertical="center"/>
    </xf>
    <xf numFmtId="9" fontId="29" fillId="0" borderId="21" xfId="0" applyNumberFormat="1" applyFont="1" applyBorder="1" applyAlignment="1">
      <alignment horizontal="center" vertical="center"/>
    </xf>
    <xf numFmtId="9" fontId="29" fillId="0" borderId="47" xfId="0" applyNumberFormat="1" applyFont="1" applyBorder="1" applyAlignment="1">
      <alignment horizontal="center" vertical="center"/>
    </xf>
    <xf numFmtId="0" fontId="63" fillId="0" borderId="102" xfId="0" applyFont="1" applyBorder="1" applyAlignment="1">
      <alignment horizontal="left" vertical="center"/>
    </xf>
    <xf numFmtId="0" fontId="49" fillId="0" borderId="102" xfId="0" applyFont="1" applyBorder="1" applyAlignment="1">
      <alignment horizontal="left" vertical="center"/>
    </xf>
    <xf numFmtId="0" fontId="70" fillId="0" borderId="79" xfId="0" applyFont="1" applyBorder="1" applyAlignment="1">
      <alignment vertical="center"/>
    </xf>
    <xf numFmtId="0" fontId="29" fillId="0" borderId="26" xfId="0" applyFont="1" applyBorder="1" applyAlignment="1">
      <alignment horizontal="center" vertical="center"/>
    </xf>
    <xf numFmtId="0" fontId="29" fillId="17" borderId="14" xfId="0" applyFont="1" applyFill="1" applyBorder="1" applyAlignment="1">
      <alignment horizontal="center" vertical="center"/>
    </xf>
    <xf numFmtId="0" fontId="63" fillId="0" borderId="33" xfId="0" applyFont="1" applyBorder="1" applyAlignment="1">
      <alignment horizontal="left" vertical="center"/>
    </xf>
    <xf numFmtId="0" fontId="67" fillId="0" borderId="3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6" fontId="29" fillId="17" borderId="21" xfId="29" applyNumberFormat="1" applyFont="1" applyFill="1" applyBorder="1" applyAlignment="1">
      <alignment horizontal="center" vertical="center"/>
    </xf>
    <xf numFmtId="0" fontId="29" fillId="17" borderId="52" xfId="29" applyFont="1" applyFill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17" borderId="16" xfId="0" applyFont="1" applyFill="1" applyBorder="1" applyAlignment="1">
      <alignment horizontal="center" vertical="center"/>
    </xf>
    <xf numFmtId="0" fontId="29" fillId="17" borderId="26" xfId="0" applyFont="1" applyFill="1" applyBorder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/>
    </xf>
    <xf numFmtId="0" fontId="29" fillId="0" borderId="47" xfId="29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19" fillId="17" borderId="127" xfId="29" applyFont="1" applyFill="1" applyBorder="1" applyAlignment="1">
      <alignment horizontal="center" vertical="center" wrapText="1"/>
    </xf>
    <xf numFmtId="6" fontId="29" fillId="17" borderId="127" xfId="0" applyNumberFormat="1" applyFont="1" applyFill="1" applyBorder="1" applyAlignment="1">
      <alignment horizontal="center" vertical="center"/>
    </xf>
    <xf numFmtId="6" fontId="29" fillId="0" borderId="127" xfId="29" applyNumberFormat="1" applyFont="1" applyBorder="1" applyAlignment="1">
      <alignment horizontal="center" vertical="center"/>
    </xf>
    <xf numFmtId="0" fontId="29" fillId="17" borderId="127" xfId="29" applyFont="1" applyFill="1" applyBorder="1" applyAlignment="1">
      <alignment horizontal="center" vertical="center"/>
    </xf>
    <xf numFmtId="0" fontId="29" fillId="17" borderId="127" xfId="0" applyFont="1" applyFill="1" applyBorder="1" applyAlignment="1">
      <alignment horizontal="center" vertical="center"/>
    </xf>
    <xf numFmtId="9" fontId="29" fillId="0" borderId="127" xfId="0" applyNumberFormat="1" applyFont="1" applyBorder="1" applyAlignment="1">
      <alignment horizontal="center" vertical="center"/>
    </xf>
    <xf numFmtId="0" fontId="29" fillId="17" borderId="42" xfId="0" applyFont="1" applyFill="1" applyBorder="1" applyAlignment="1">
      <alignment horizontal="center" vertical="center"/>
    </xf>
    <xf numFmtId="0" fontId="71" fillId="0" borderId="0" xfId="23" applyFont="1" applyAlignment="1">
      <alignment vertical="center"/>
    </xf>
    <xf numFmtId="0" fontId="72" fillId="0" borderId="0" xfId="23" applyFont="1" applyAlignment="1">
      <alignment vertical="center"/>
    </xf>
    <xf numFmtId="0" fontId="51" fillId="0" borderId="0" xfId="23" applyFont="1" applyAlignment="1">
      <alignment vertical="center"/>
    </xf>
    <xf numFmtId="0" fontId="52" fillId="0" borderId="0" xfId="23" applyFont="1" applyAlignment="1">
      <alignment vertical="center"/>
    </xf>
    <xf numFmtId="0" fontId="51" fillId="0" borderId="0" xfId="23" applyFont="1" applyAlignment="1">
      <alignment horizontal="left" vertical="center"/>
    </xf>
    <xf numFmtId="0" fontId="52" fillId="0" borderId="0" xfId="32" applyFont="1" applyAlignment="1">
      <alignment vertical="center"/>
    </xf>
    <xf numFmtId="0" fontId="51" fillId="0" borderId="0" xfId="32" applyFont="1" applyAlignment="1">
      <alignment vertical="center"/>
    </xf>
    <xf numFmtId="0" fontId="73" fillId="0" borderId="0" xfId="23" applyFont="1" applyAlignment="1">
      <alignment vertical="center"/>
    </xf>
    <xf numFmtId="0" fontId="73" fillId="0" borderId="0" xfId="23" applyFont="1"/>
    <xf numFmtId="0" fontId="51" fillId="0" borderId="0" xfId="23" applyFont="1"/>
    <xf numFmtId="0" fontId="49" fillId="0" borderId="0" xfId="23" applyFont="1"/>
    <xf numFmtId="0" fontId="51" fillId="0" borderId="0" xfId="32" applyFont="1" applyAlignment="1">
      <alignment horizontal="left" vertical="center"/>
    </xf>
    <xf numFmtId="0" fontId="49" fillId="0" borderId="0" xfId="32" applyFont="1" applyAlignment="1">
      <alignment vertical="center"/>
    </xf>
    <xf numFmtId="0" fontId="41" fillId="0" borderId="0" xfId="23"/>
    <xf numFmtId="0" fontId="29" fillId="0" borderId="0" xfId="23" applyFont="1" applyAlignment="1">
      <alignment vertical="center"/>
    </xf>
    <xf numFmtId="0" fontId="72" fillId="0" borderId="0" xfId="0" applyFont="1"/>
    <xf numFmtId="0" fontId="12" fillId="0" borderId="0" xfId="23" applyFont="1"/>
    <xf numFmtId="0" fontId="29" fillId="0" borderId="0" xfId="32" applyFont="1" applyAlignment="1">
      <alignment vertical="center"/>
    </xf>
    <xf numFmtId="0" fontId="29" fillId="17" borderId="0" xfId="32" applyFont="1" applyFill="1" applyAlignment="1">
      <alignment vertical="center"/>
    </xf>
    <xf numFmtId="0" fontId="29" fillId="17" borderId="0" xfId="23" applyFont="1" applyFill="1" applyAlignment="1">
      <alignment vertical="center"/>
    </xf>
    <xf numFmtId="9" fontId="8" fillId="2" borderId="59" xfId="0" quotePrefix="1" applyNumberFormat="1" applyFont="1" applyFill="1" applyBorder="1" applyAlignment="1">
      <alignment horizontal="center" vertical="center"/>
    </xf>
    <xf numFmtId="9" fontId="19" fillId="2" borderId="99" xfId="0" quotePrefix="1" applyNumberFormat="1" applyFont="1" applyFill="1" applyBorder="1" applyAlignment="1">
      <alignment horizontal="center" vertical="center"/>
    </xf>
    <xf numFmtId="1" fontId="59" fillId="17" borderId="126" xfId="0" applyNumberFormat="1" applyFont="1" applyFill="1" applyBorder="1" applyAlignment="1">
      <alignment horizontal="center" vertical="center"/>
    </xf>
    <xf numFmtId="9" fontId="59" fillId="17" borderId="72" xfId="0" applyNumberFormat="1" applyFont="1" applyFill="1" applyBorder="1" applyAlignment="1">
      <alignment horizontal="center" vertical="center"/>
    </xf>
    <xf numFmtId="1" fontId="59" fillId="17" borderId="131" xfId="0" applyNumberFormat="1" applyFont="1" applyFill="1" applyBorder="1" applyAlignment="1">
      <alignment horizontal="center" vertical="center"/>
    </xf>
    <xf numFmtId="1" fontId="59" fillId="17" borderId="122" xfId="0" applyNumberFormat="1" applyFont="1" applyFill="1" applyBorder="1" applyAlignment="1">
      <alignment horizontal="center" vertical="center"/>
    </xf>
    <xf numFmtId="9" fontId="59" fillId="17" borderId="90" xfId="0" applyNumberFormat="1" applyFont="1" applyFill="1" applyBorder="1" applyAlignment="1">
      <alignment horizontal="center" vertical="center"/>
    </xf>
    <xf numFmtId="9" fontId="59" fillId="17" borderId="9" xfId="0" applyNumberFormat="1" applyFont="1" applyFill="1" applyBorder="1" applyAlignment="1">
      <alignment horizontal="center" vertical="center"/>
    </xf>
    <xf numFmtId="9" fontId="59" fillId="17" borderId="66" xfId="0" applyNumberFormat="1" applyFont="1" applyFill="1" applyBorder="1" applyAlignment="1">
      <alignment horizontal="center" vertical="center"/>
    </xf>
    <xf numFmtId="1" fontId="59" fillId="17" borderId="85" xfId="0" applyNumberFormat="1" applyFont="1" applyFill="1" applyBorder="1" applyAlignment="1">
      <alignment horizontal="center" vertical="center"/>
    </xf>
    <xf numFmtId="1" fontId="59" fillId="17" borderId="86" xfId="0" applyNumberFormat="1" applyFont="1" applyFill="1" applyBorder="1" applyAlignment="1">
      <alignment horizontal="center" vertical="center"/>
    </xf>
    <xf numFmtId="1" fontId="59" fillId="17" borderId="56" xfId="0" applyNumberFormat="1" applyFont="1" applyFill="1" applyBorder="1" applyAlignment="1">
      <alignment horizontal="center" vertical="center"/>
    </xf>
    <xf numFmtId="9" fontId="59" fillId="17" borderId="105" xfId="0" applyNumberFormat="1" applyFont="1" applyFill="1" applyBorder="1" applyAlignment="1">
      <alignment horizontal="center" vertical="center"/>
    </xf>
    <xf numFmtId="1" fontId="59" fillId="17" borderId="118" xfId="0" applyNumberFormat="1" applyFont="1" applyFill="1" applyBorder="1" applyAlignment="1">
      <alignment horizontal="center" vertical="center"/>
    </xf>
    <xf numFmtId="1" fontId="59" fillId="17" borderId="138" xfId="0" applyNumberFormat="1" applyFont="1" applyFill="1" applyBorder="1" applyAlignment="1">
      <alignment horizontal="center" vertical="center"/>
    </xf>
    <xf numFmtId="9" fontId="59" fillId="17" borderId="59" xfId="0" applyNumberFormat="1" applyFont="1" applyFill="1" applyBorder="1" applyAlignment="1">
      <alignment horizontal="center" vertical="center"/>
    </xf>
    <xf numFmtId="1" fontId="74" fillId="17" borderId="0" xfId="0" applyNumberFormat="1" applyFont="1" applyFill="1" applyAlignment="1">
      <alignment horizontal="center" vertical="center"/>
    </xf>
    <xf numFmtId="1" fontId="74" fillId="0" borderId="0" xfId="0" applyNumberFormat="1" applyFont="1" applyAlignment="1">
      <alignment horizontal="center" vertical="center"/>
    </xf>
    <xf numFmtId="1" fontId="59" fillId="17" borderId="41" xfId="0" applyNumberFormat="1" applyFont="1" applyFill="1" applyBorder="1" applyAlignment="1">
      <alignment horizontal="center" vertical="center"/>
    </xf>
    <xf numFmtId="1" fontId="8" fillId="17" borderId="41" xfId="0" applyNumberFormat="1" applyFont="1" applyFill="1" applyBorder="1" applyAlignment="1">
      <alignment horizontal="center" vertical="center"/>
    </xf>
    <xf numFmtId="1" fontId="8" fillId="17" borderId="63" xfId="0" applyNumberFormat="1" applyFont="1" applyFill="1" applyBorder="1" applyAlignment="1">
      <alignment horizontal="center" vertical="center"/>
    </xf>
    <xf numFmtId="9" fontId="59" fillId="17" borderId="130" xfId="0" applyNumberFormat="1" applyFont="1" applyFill="1" applyBorder="1" applyAlignment="1">
      <alignment horizontal="center" vertical="center"/>
    </xf>
    <xf numFmtId="1" fontId="59" fillId="17" borderId="139" xfId="0" applyNumberFormat="1" applyFont="1" applyFill="1" applyBorder="1" applyAlignment="1">
      <alignment horizontal="center" vertical="center"/>
    </xf>
    <xf numFmtId="1" fontId="59" fillId="17" borderId="140" xfId="0" applyNumberFormat="1" applyFont="1" applyFill="1" applyBorder="1" applyAlignment="1">
      <alignment horizontal="center" vertical="center"/>
    </xf>
    <xf numFmtId="1" fontId="8" fillId="17" borderId="61" xfId="0" applyNumberFormat="1" applyFont="1" applyFill="1" applyBorder="1" applyAlignment="1">
      <alignment horizontal="center" vertical="center" wrapText="1"/>
    </xf>
    <xf numFmtId="0" fontId="8" fillId="17" borderId="61" xfId="0" applyFont="1" applyFill="1" applyBorder="1" applyAlignment="1">
      <alignment horizontal="center" vertical="center"/>
    </xf>
    <xf numFmtId="1" fontId="8" fillId="17" borderId="82" xfId="0" applyNumberFormat="1" applyFont="1" applyFill="1" applyBorder="1" applyAlignment="1">
      <alignment horizontal="center" vertical="center"/>
    </xf>
    <xf numFmtId="1" fontId="59" fillId="17" borderId="64" xfId="0" applyNumberFormat="1" applyFont="1" applyFill="1" applyBorder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1" fontId="8" fillId="17" borderId="10" xfId="0" applyNumberFormat="1" applyFont="1" applyFill="1" applyBorder="1" applyAlignment="1">
      <alignment horizontal="center" vertical="center"/>
    </xf>
    <xf numFmtId="1" fontId="8" fillId="17" borderId="47" xfId="0" applyNumberFormat="1" applyFont="1" applyFill="1" applyBorder="1" applyAlignment="1">
      <alignment horizontal="center" vertical="center"/>
    </xf>
    <xf numFmtId="1" fontId="8" fillId="17" borderId="32" xfId="0" applyNumberFormat="1" applyFont="1" applyFill="1" applyBorder="1" applyAlignment="1">
      <alignment horizontal="center" vertical="center"/>
    </xf>
    <xf numFmtId="1" fontId="8" fillId="17" borderId="27" xfId="0" applyNumberFormat="1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center" vertical="center"/>
    </xf>
    <xf numFmtId="0" fontId="74" fillId="17" borderId="0" xfId="0" applyFont="1" applyFill="1" applyAlignment="1" applyProtection="1">
      <alignment horizontal="center" vertical="center"/>
      <protection locked="0"/>
    </xf>
    <xf numFmtId="1" fontId="74" fillId="17" borderId="0" xfId="0" applyNumberFormat="1" applyFont="1" applyFill="1" applyAlignment="1">
      <alignment horizontal="center" vertical="center" wrapText="1"/>
    </xf>
    <xf numFmtId="9" fontId="74" fillId="17" borderId="0" xfId="0" applyNumberFormat="1" applyFont="1" applyFill="1" applyAlignment="1">
      <alignment horizontal="center" vertical="center"/>
    </xf>
    <xf numFmtId="0" fontId="74" fillId="17" borderId="0" xfId="0" applyFont="1" applyFill="1" applyAlignment="1">
      <alignment horizontal="center" vertical="center"/>
    </xf>
    <xf numFmtId="0" fontId="75" fillId="0" borderId="0" xfId="0" applyFont="1" applyAlignment="1">
      <alignment horizontal="center" vertical="center" wrapText="1"/>
    </xf>
    <xf numFmtId="1" fontId="8" fillId="17" borderId="90" xfId="0" applyNumberFormat="1" applyFont="1" applyFill="1" applyBorder="1" applyAlignment="1">
      <alignment horizontal="center" vertical="center" wrapText="1"/>
    </xf>
    <xf numFmtId="1" fontId="8" fillId="17" borderId="77" xfId="0" applyNumberFormat="1" applyFont="1" applyFill="1" applyBorder="1" applyAlignment="1">
      <alignment horizontal="center" vertical="center" wrapText="1"/>
    </xf>
    <xf numFmtId="0" fontId="10" fillId="17" borderId="0" xfId="0" applyFont="1" applyFill="1" applyAlignment="1">
      <alignment horizontal="center" vertical="center"/>
    </xf>
    <xf numFmtId="1" fontId="8" fillId="17" borderId="28" xfId="0" applyNumberFormat="1" applyFont="1" applyFill="1" applyBorder="1" applyAlignment="1">
      <alignment horizontal="center" vertical="center"/>
    </xf>
    <xf numFmtId="9" fontId="59" fillId="17" borderId="61" xfId="0" applyNumberFormat="1" applyFont="1" applyFill="1" applyBorder="1" applyAlignment="1">
      <alignment horizontal="center" vertical="center"/>
    </xf>
    <xf numFmtId="1" fontId="59" fillId="17" borderId="82" xfId="0" applyNumberFormat="1" applyFont="1" applyFill="1" applyBorder="1" applyAlignment="1">
      <alignment horizontal="center" vertical="center"/>
    </xf>
    <xf numFmtId="1" fontId="59" fillId="17" borderId="83" xfId="0" applyNumberFormat="1" applyFont="1" applyFill="1" applyBorder="1" applyAlignment="1">
      <alignment horizontal="center" vertical="center"/>
    </xf>
    <xf numFmtId="0" fontId="8" fillId="17" borderId="55" xfId="0" applyFont="1" applyFill="1" applyBorder="1" applyAlignment="1">
      <alignment horizontal="center" vertical="center" wrapText="1"/>
    </xf>
    <xf numFmtId="0" fontId="8" fillId="17" borderId="84" xfId="0" applyFont="1" applyFill="1" applyBorder="1" applyAlignment="1">
      <alignment horizontal="center" vertical="center"/>
    </xf>
    <xf numFmtId="0" fontId="8" fillId="17" borderId="71" xfId="0" applyFont="1" applyFill="1" applyBorder="1" applyAlignment="1">
      <alignment horizontal="center" vertical="center" wrapText="1"/>
    </xf>
    <xf numFmtId="0" fontId="8" fillId="17" borderId="64" xfId="0" applyFont="1" applyFill="1" applyBorder="1" applyAlignment="1">
      <alignment horizontal="center" vertical="center" wrapText="1"/>
    </xf>
    <xf numFmtId="0" fontId="8" fillId="17" borderId="72" xfId="0" applyFont="1" applyFill="1" applyBorder="1" applyAlignment="1">
      <alignment horizontal="center" vertical="center"/>
    </xf>
    <xf numFmtId="0" fontId="8" fillId="17" borderId="75" xfId="0" applyFont="1" applyFill="1" applyBorder="1" applyAlignment="1" applyProtection="1">
      <alignment horizontal="center" vertical="center"/>
      <protection locked="0"/>
    </xf>
    <xf numFmtId="0" fontId="8" fillId="17" borderId="77" xfId="0" applyFont="1" applyFill="1" applyBorder="1" applyAlignment="1" applyProtection="1">
      <alignment horizontal="center" vertical="center"/>
      <protection locked="0"/>
    </xf>
    <xf numFmtId="0" fontId="8" fillId="17" borderId="75" xfId="0" applyFont="1" applyFill="1" applyBorder="1" applyAlignment="1">
      <alignment horizontal="center" vertical="center"/>
    </xf>
    <xf numFmtId="1" fontId="8" fillId="17" borderId="141" xfId="0" applyNumberFormat="1" applyFont="1" applyFill="1" applyBorder="1" applyAlignment="1">
      <alignment horizontal="center" vertical="center"/>
    </xf>
    <xf numFmtId="1" fontId="8" fillId="0" borderId="141" xfId="0" applyNumberFormat="1" applyFont="1" applyBorder="1" applyAlignment="1">
      <alignment horizontal="center" vertical="center"/>
    </xf>
    <xf numFmtId="1" fontId="59" fillId="17" borderId="88" xfId="0" applyNumberFormat="1" applyFont="1" applyFill="1" applyBorder="1" applyAlignment="1">
      <alignment horizontal="center" vertical="center"/>
    </xf>
    <xf numFmtId="1" fontId="8" fillId="17" borderId="143" xfId="0" applyNumberFormat="1" applyFont="1" applyFill="1" applyBorder="1" applyAlignment="1">
      <alignment horizontal="center" vertical="center" wrapText="1"/>
    </xf>
    <xf numFmtId="9" fontId="59" fillId="17" borderId="134" xfId="0" applyNumberFormat="1" applyFont="1" applyFill="1" applyBorder="1" applyAlignment="1">
      <alignment horizontal="center" vertical="center"/>
    </xf>
    <xf numFmtId="1" fontId="59" fillId="17" borderId="144" xfId="0" applyNumberFormat="1" applyFont="1" applyFill="1" applyBorder="1" applyAlignment="1">
      <alignment horizontal="center" vertical="center"/>
    </xf>
    <xf numFmtId="1" fontId="59" fillId="17" borderId="145" xfId="0" applyNumberFormat="1" applyFont="1" applyFill="1" applyBorder="1" applyAlignment="1">
      <alignment horizontal="center" vertical="center"/>
    </xf>
    <xf numFmtId="1" fontId="8" fillId="17" borderId="126" xfId="0" applyNumberFormat="1" applyFont="1" applyFill="1" applyBorder="1" applyAlignment="1">
      <alignment horizontal="center" vertical="center"/>
    </xf>
    <xf numFmtId="0" fontId="8" fillId="17" borderId="29" xfId="0" applyFont="1" applyFill="1" applyBorder="1" applyAlignment="1">
      <alignment horizontal="center" vertical="center"/>
    </xf>
    <xf numFmtId="1" fontId="8" fillId="17" borderId="31" xfId="0" applyNumberFormat="1" applyFont="1" applyFill="1" applyBorder="1" applyAlignment="1">
      <alignment horizontal="center" vertical="center"/>
    </xf>
    <xf numFmtId="1" fontId="8" fillId="17" borderId="110" xfId="0" applyNumberFormat="1" applyFont="1" applyFill="1" applyBorder="1" applyAlignment="1">
      <alignment horizontal="center" vertical="center"/>
    </xf>
    <xf numFmtId="1" fontId="8" fillId="17" borderId="34" xfId="0" applyNumberFormat="1" applyFont="1" applyFill="1" applyBorder="1" applyAlignment="1">
      <alignment horizontal="center" vertical="center"/>
    </xf>
    <xf numFmtId="1" fontId="8" fillId="17" borderId="7" xfId="0" applyNumberFormat="1" applyFont="1" applyFill="1" applyBorder="1" applyAlignment="1">
      <alignment horizontal="center" vertical="center"/>
    </xf>
    <xf numFmtId="0" fontId="8" fillId="17" borderId="63" xfId="0" applyFont="1" applyFill="1" applyBorder="1" applyAlignment="1">
      <alignment horizontal="center" vertical="center"/>
    </xf>
    <xf numFmtId="1" fontId="8" fillId="17" borderId="26" xfId="0" applyNumberFormat="1" applyFont="1" applyFill="1" applyBorder="1" applyAlignment="1">
      <alignment horizontal="center" vertical="center"/>
    </xf>
    <xf numFmtId="1" fontId="8" fillId="17" borderId="15" xfId="0" applyNumberFormat="1" applyFont="1" applyFill="1" applyBorder="1" applyAlignment="1">
      <alignment horizontal="center" vertical="center"/>
    </xf>
    <xf numFmtId="1" fontId="8" fillId="17" borderId="35" xfId="0" applyNumberFormat="1" applyFont="1" applyFill="1" applyBorder="1" applyAlignment="1">
      <alignment horizontal="center" vertical="center"/>
    </xf>
    <xf numFmtId="0" fontId="77" fillId="17" borderId="111" xfId="0" applyFont="1" applyFill="1" applyBorder="1" applyAlignment="1" applyProtection="1">
      <alignment horizontal="center" vertical="center"/>
      <protection locked="0"/>
    </xf>
    <xf numFmtId="1" fontId="77" fillId="17" borderId="15" xfId="0" applyNumberFormat="1" applyFont="1" applyFill="1" applyBorder="1" applyAlignment="1">
      <alignment horizontal="center" vertical="center" wrapText="1"/>
    </xf>
    <xf numFmtId="0" fontId="77" fillId="17" borderId="15" xfId="0" applyFont="1" applyFill="1" applyBorder="1" applyAlignment="1" applyProtection="1">
      <alignment horizontal="center" vertical="center"/>
      <protection locked="0"/>
    </xf>
    <xf numFmtId="9" fontId="77" fillId="17" borderId="15" xfId="0" applyNumberFormat="1" applyFont="1" applyFill="1" applyBorder="1" applyAlignment="1">
      <alignment horizontal="center" vertical="center"/>
    </xf>
    <xf numFmtId="1" fontId="77" fillId="17" borderId="16" xfId="0" applyNumberFormat="1" applyFont="1" applyFill="1" applyBorder="1" applyAlignment="1">
      <alignment horizontal="center" vertical="center"/>
    </xf>
    <xf numFmtId="1" fontId="77" fillId="17" borderId="42" xfId="0" applyNumberFormat="1" applyFont="1" applyFill="1" applyBorder="1" applyAlignment="1">
      <alignment horizontal="center" vertical="center"/>
    </xf>
    <xf numFmtId="0" fontId="77" fillId="17" borderId="111" xfId="0" applyFont="1" applyFill="1" applyBorder="1" applyAlignment="1">
      <alignment horizontal="center" vertical="center"/>
    </xf>
    <xf numFmtId="1" fontId="77" fillId="17" borderId="18" xfId="0" applyNumberFormat="1" applyFont="1" applyFill="1" applyBorder="1" applyAlignment="1">
      <alignment horizontal="center" vertical="center"/>
    </xf>
    <xf numFmtId="1" fontId="77" fillId="0" borderId="18" xfId="0" applyNumberFormat="1" applyFont="1" applyBorder="1" applyAlignment="1">
      <alignment horizontal="center" vertical="center"/>
    </xf>
    <xf numFmtId="1" fontId="77" fillId="0" borderId="12" xfId="0" applyNumberFormat="1" applyFont="1" applyBorder="1" applyAlignment="1">
      <alignment horizontal="center" vertical="center"/>
    </xf>
    <xf numFmtId="0" fontId="75" fillId="17" borderId="16" xfId="0" applyFont="1" applyFill="1" applyBorder="1" applyAlignment="1">
      <alignment horizontal="center" vertical="center" wrapText="1"/>
    </xf>
    <xf numFmtId="0" fontId="77" fillId="17" borderId="55" xfId="0" applyFont="1" applyFill="1" applyBorder="1" applyAlignment="1" applyProtection="1">
      <alignment horizontal="center" vertical="center"/>
      <protection locked="0"/>
    </xf>
    <xf numFmtId="1" fontId="77" fillId="17" borderId="59" xfId="0" applyNumberFormat="1" applyFont="1" applyFill="1" applyBorder="1" applyAlignment="1">
      <alignment horizontal="center" vertical="center" wrapText="1"/>
    </xf>
    <xf numFmtId="0" fontId="77" fillId="17" borderId="59" xfId="0" applyFont="1" applyFill="1" applyBorder="1" applyAlignment="1" applyProtection="1">
      <alignment horizontal="center" vertical="center"/>
      <protection locked="0"/>
    </xf>
    <xf numFmtId="9" fontId="77" fillId="17" borderId="59" xfId="0" applyNumberFormat="1" applyFont="1" applyFill="1" applyBorder="1" applyAlignment="1">
      <alignment horizontal="center" vertical="center"/>
    </xf>
    <xf numFmtId="1" fontId="77" fillId="17" borderId="126" xfId="0" applyNumberFormat="1" applyFont="1" applyFill="1" applyBorder="1" applyAlignment="1">
      <alignment horizontal="center" vertical="center"/>
    </xf>
    <xf numFmtId="1" fontId="77" fillId="17" borderId="56" xfId="0" applyNumberFormat="1" applyFont="1" applyFill="1" applyBorder="1" applyAlignment="1">
      <alignment horizontal="center" vertical="center"/>
    </xf>
    <xf numFmtId="0" fontId="77" fillId="17" borderId="55" xfId="0" applyFont="1" applyFill="1" applyBorder="1" applyAlignment="1">
      <alignment horizontal="center" vertical="center"/>
    </xf>
    <xf numFmtId="1" fontId="77" fillId="17" borderId="0" xfId="0" applyNumberFormat="1" applyFont="1" applyFill="1" applyAlignment="1">
      <alignment horizontal="center" vertical="center"/>
    </xf>
    <xf numFmtId="1" fontId="77" fillId="0" borderId="0" xfId="0" applyNumberFormat="1" applyFont="1" applyAlignment="1">
      <alignment horizontal="center" vertical="center"/>
    </xf>
    <xf numFmtId="1" fontId="77" fillId="0" borderId="55" xfId="0" applyNumberFormat="1" applyFont="1" applyBorder="1" applyAlignment="1">
      <alignment horizontal="center" vertical="center"/>
    </xf>
    <xf numFmtId="1" fontId="8" fillId="17" borderId="37" xfId="0" applyNumberFormat="1" applyFont="1" applyFill="1" applyBorder="1" applyAlignment="1">
      <alignment horizontal="center" vertical="center"/>
    </xf>
    <xf numFmtId="1" fontId="8" fillId="17" borderId="18" xfId="0" applyNumberFormat="1" applyFont="1" applyFill="1" applyBorder="1" applyAlignment="1">
      <alignment horizontal="center" vertical="center"/>
    </xf>
    <xf numFmtId="0" fontId="59" fillId="17" borderId="0" xfId="0" applyFont="1" applyFill="1" applyAlignment="1">
      <alignment vertical="center"/>
    </xf>
    <xf numFmtId="1" fontId="8" fillId="17" borderId="13" xfId="0" applyNumberFormat="1" applyFont="1" applyFill="1" applyBorder="1" applyAlignment="1">
      <alignment horizontal="center" vertical="center"/>
    </xf>
    <xf numFmtId="0" fontId="78" fillId="18" borderId="3" xfId="18" applyFont="1" applyFill="1" applyBorder="1" applyAlignment="1">
      <alignment horizontal="center" vertical="center" wrapText="1"/>
    </xf>
    <xf numFmtId="0" fontId="78" fillId="18" borderId="4" xfId="18" applyFont="1" applyFill="1" applyBorder="1" applyAlignment="1">
      <alignment horizontal="center" vertical="center" wrapText="1"/>
    </xf>
    <xf numFmtId="0" fontId="79" fillId="18" borderId="31" xfId="18" applyFont="1" applyFill="1" applyBorder="1" applyAlignment="1">
      <alignment horizontal="center" vertical="center" wrapText="1"/>
    </xf>
    <xf numFmtId="0" fontId="79" fillId="18" borderId="4" xfId="18" applyFont="1" applyFill="1" applyBorder="1" applyAlignment="1">
      <alignment horizontal="center" vertical="center" wrapText="1"/>
    </xf>
    <xf numFmtId="0" fontId="80" fillId="18" borderId="46" xfId="18" applyFont="1" applyFill="1" applyBorder="1" applyAlignment="1">
      <alignment horizontal="center" vertical="center" wrapText="1"/>
    </xf>
    <xf numFmtId="0" fontId="79" fillId="19" borderId="51" xfId="18" applyFont="1" applyFill="1" applyBorder="1" applyAlignment="1">
      <alignment horizontal="center" vertical="center" wrapText="1"/>
    </xf>
    <xf numFmtId="0" fontId="80" fillId="19" borderId="4" xfId="18" applyFont="1" applyFill="1" applyBorder="1" applyAlignment="1">
      <alignment horizontal="center" vertical="center" wrapText="1"/>
    </xf>
    <xf numFmtId="0" fontId="80" fillId="19" borderId="5" xfId="18" applyFont="1" applyFill="1" applyBorder="1" applyAlignment="1">
      <alignment horizontal="center" vertical="center" wrapText="1"/>
    </xf>
    <xf numFmtId="0" fontId="78" fillId="0" borderId="21" xfId="18" applyFont="1" applyBorder="1" applyAlignment="1">
      <alignment horizontal="center" vertical="center" wrapText="1"/>
    </xf>
    <xf numFmtId="0" fontId="78" fillId="0" borderId="47" xfId="18" applyFont="1" applyBorder="1" applyAlignment="1">
      <alignment horizontal="center" vertical="center" wrapText="1"/>
    </xf>
    <xf numFmtId="0" fontId="80" fillId="0" borderId="110" xfId="18" applyFont="1" applyBorder="1" applyAlignment="1">
      <alignment horizontal="center" vertical="center" wrapText="1"/>
    </xf>
    <xf numFmtId="0" fontId="80" fillId="0" borderId="48" xfId="18" applyFont="1" applyBorder="1" applyAlignment="1">
      <alignment horizontal="center" vertical="center" wrapText="1"/>
    </xf>
    <xf numFmtId="0" fontId="80" fillId="0" borderId="49" xfId="18" applyFont="1" applyBorder="1" applyAlignment="1">
      <alignment horizontal="center" vertical="center" wrapText="1"/>
    </xf>
    <xf numFmtId="0" fontId="80" fillId="0" borderId="47" xfId="18" applyFont="1" applyBorder="1" applyAlignment="1">
      <alignment horizontal="center" vertical="center" wrapText="1"/>
    </xf>
    <xf numFmtId="0" fontId="80" fillId="0" borderId="52" xfId="18" applyFont="1" applyBorder="1" applyAlignment="1">
      <alignment horizontal="center" vertical="center" wrapText="1"/>
    </xf>
    <xf numFmtId="0" fontId="78" fillId="0" borderId="26" xfId="18" applyFont="1" applyBorder="1" applyAlignment="1">
      <alignment horizontal="center" vertical="center" wrapText="1"/>
    </xf>
    <xf numFmtId="0" fontId="78" fillId="0" borderId="27" xfId="18" applyFont="1" applyBorder="1" applyAlignment="1">
      <alignment horizontal="center" vertical="center" wrapText="1"/>
    </xf>
    <xf numFmtId="0" fontId="80" fillId="0" borderId="34" xfId="18" applyFont="1" applyBorder="1" applyAlignment="1">
      <alignment horizontal="center" vertical="center" wrapText="1"/>
    </xf>
    <xf numFmtId="0" fontId="80" fillId="0" borderId="27" xfId="18" applyFont="1" applyBorder="1" applyAlignment="1">
      <alignment horizontal="center" vertical="center" wrapText="1"/>
    </xf>
    <xf numFmtId="0" fontId="80" fillId="0" borderId="50" xfId="18" applyFont="1" applyBorder="1" applyAlignment="1">
      <alignment horizontal="center" vertical="center" wrapText="1"/>
    </xf>
    <xf numFmtId="0" fontId="80" fillId="0" borderId="29" xfId="18" applyFont="1" applyBorder="1" applyAlignment="1">
      <alignment horizontal="center" vertical="center" wrapText="1"/>
    </xf>
    <xf numFmtId="0" fontId="80" fillId="0" borderId="28" xfId="18" applyFont="1" applyBorder="1" applyAlignment="1">
      <alignment horizontal="center" vertical="center" wrapText="1"/>
    </xf>
    <xf numFmtId="0" fontId="80" fillId="18" borderId="4" xfId="18" applyFont="1" applyFill="1" applyBorder="1" applyAlignment="1">
      <alignment horizontal="center" vertical="center" wrapText="1"/>
    </xf>
    <xf numFmtId="0" fontId="80" fillId="19" borderId="51" xfId="18" applyFont="1" applyFill="1" applyBorder="1" applyAlignment="1">
      <alignment horizontal="center" vertical="center" wrapText="1"/>
    </xf>
    <xf numFmtId="0" fontId="8" fillId="17" borderId="111" xfId="0" applyFont="1" applyFill="1" applyBorder="1" applyAlignment="1">
      <alignment horizontal="center" vertical="center"/>
    </xf>
    <xf numFmtId="0" fontId="8" fillId="17" borderId="42" xfId="0" applyFont="1" applyFill="1" applyBorder="1" applyAlignment="1">
      <alignment horizontal="center" vertical="center"/>
    </xf>
    <xf numFmtId="0" fontId="8" fillId="17" borderId="111" xfId="0" applyFont="1" applyFill="1" applyBorder="1" applyAlignment="1">
      <alignment horizontal="center" vertical="center" wrapText="1"/>
    </xf>
    <xf numFmtId="0" fontId="8" fillId="17" borderId="73" xfId="0" applyFont="1" applyFill="1" applyBorder="1" applyAlignment="1">
      <alignment horizontal="center" vertical="center"/>
    </xf>
    <xf numFmtId="0" fontId="8" fillId="17" borderId="73" xfId="0" applyFont="1" applyFill="1" applyBorder="1" applyAlignment="1">
      <alignment horizontal="center" vertical="center" wrapText="1"/>
    </xf>
    <xf numFmtId="1" fontId="8" fillId="17" borderId="85" xfId="0" applyNumberFormat="1" applyFont="1" applyFill="1" applyBorder="1" applyAlignment="1">
      <alignment horizontal="center" vertical="center"/>
    </xf>
    <xf numFmtId="1" fontId="8" fillId="17" borderId="118" xfId="0" applyNumberFormat="1" applyFont="1" applyFill="1" applyBorder="1" applyAlignment="1">
      <alignment horizontal="center" vertical="center"/>
    </xf>
    <xf numFmtId="1" fontId="8" fillId="17" borderId="91" xfId="0" applyNumberFormat="1" applyFont="1" applyFill="1" applyBorder="1" applyAlignment="1">
      <alignment horizontal="center" vertical="center"/>
    </xf>
    <xf numFmtId="1" fontId="8" fillId="17" borderId="88" xfId="0" applyNumberFormat="1" applyFont="1" applyFill="1" applyBorder="1" applyAlignment="1">
      <alignment horizontal="center" vertical="center"/>
    </xf>
    <xf numFmtId="1" fontId="8" fillId="17" borderId="89" xfId="0" applyNumberFormat="1" applyFont="1" applyFill="1" applyBorder="1" applyAlignment="1">
      <alignment horizontal="center"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17" borderId="153" xfId="0" applyFont="1" applyFill="1" applyBorder="1" applyAlignment="1" applyProtection="1">
      <alignment horizontal="center" vertical="center"/>
      <protection locked="0"/>
    </xf>
    <xf numFmtId="1" fontId="8" fillId="17" borderId="154" xfId="0" applyNumberFormat="1" applyFont="1" applyFill="1" applyBorder="1" applyAlignment="1">
      <alignment horizontal="center" vertical="center" wrapText="1"/>
    </xf>
    <xf numFmtId="0" fontId="8" fillId="17" borderId="154" xfId="0" applyFont="1" applyFill="1" applyBorder="1" applyAlignment="1" applyProtection="1">
      <alignment horizontal="center" vertical="center"/>
      <protection locked="0"/>
    </xf>
    <xf numFmtId="0" fontId="8" fillId="17" borderId="153" xfId="0" applyFont="1" applyFill="1" applyBorder="1" applyAlignment="1">
      <alignment horizontal="center" vertical="center"/>
    </xf>
    <xf numFmtId="1" fontId="8" fillId="17" borderId="156" xfId="0" applyNumberFormat="1" applyFont="1" applyFill="1" applyBorder="1" applyAlignment="1">
      <alignment horizontal="center" vertical="center"/>
    </xf>
    <xf numFmtId="1" fontId="8" fillId="0" borderId="156" xfId="0" applyNumberFormat="1" applyFont="1" applyBorder="1" applyAlignment="1">
      <alignment horizontal="center" vertical="center"/>
    </xf>
    <xf numFmtId="1" fontId="59" fillId="17" borderId="72" xfId="0" applyNumberFormat="1" applyFont="1" applyFill="1" applyBorder="1" applyAlignment="1">
      <alignment horizontal="center" vertical="center" wrapText="1"/>
    </xf>
    <xf numFmtId="0" fontId="59" fillId="17" borderId="72" xfId="0" applyFont="1" applyFill="1" applyBorder="1" applyAlignment="1">
      <alignment horizontal="center" vertical="center"/>
    </xf>
    <xf numFmtId="1" fontId="59" fillId="17" borderId="66" xfId="0" applyNumberFormat="1" applyFont="1" applyFill="1" applyBorder="1" applyAlignment="1">
      <alignment horizontal="center" vertical="center" wrapText="1"/>
    </xf>
    <xf numFmtId="0" fontId="59" fillId="17" borderId="72" xfId="0" applyFont="1" applyFill="1" applyBorder="1" applyAlignment="1" applyProtection="1">
      <alignment horizontal="center" vertical="center"/>
      <protection locked="0"/>
    </xf>
    <xf numFmtId="0" fontId="59" fillId="17" borderId="66" xfId="0" applyFont="1" applyFill="1" applyBorder="1" applyAlignment="1" applyProtection="1">
      <alignment horizontal="center" vertical="center"/>
      <protection locked="0"/>
    </xf>
    <xf numFmtId="0" fontId="59" fillId="17" borderId="59" xfId="0" applyFont="1" applyFill="1" applyBorder="1" applyAlignment="1" applyProtection="1">
      <alignment horizontal="center" vertical="center"/>
      <protection locked="0"/>
    </xf>
    <xf numFmtId="1" fontId="59" fillId="17" borderId="61" xfId="0" applyNumberFormat="1" applyFont="1" applyFill="1" applyBorder="1" applyAlignment="1">
      <alignment horizontal="center" vertical="center" wrapText="1"/>
    </xf>
    <xf numFmtId="0" fontId="8" fillId="18" borderId="64" xfId="0" applyFont="1" applyFill="1" applyBorder="1" applyAlignment="1">
      <alignment horizontal="center" vertical="center"/>
    </xf>
    <xf numFmtId="1" fontId="8" fillId="18" borderId="66" xfId="0" applyNumberFormat="1" applyFont="1" applyFill="1" applyBorder="1" applyAlignment="1">
      <alignment horizontal="center" vertical="center" wrapText="1"/>
    </xf>
    <xf numFmtId="0" fontId="8" fillId="18" borderId="66" xfId="0" applyFont="1" applyFill="1" applyBorder="1" applyAlignment="1">
      <alignment horizontal="center" vertical="center"/>
    </xf>
    <xf numFmtId="1" fontId="59" fillId="18" borderId="85" xfId="0" applyNumberFormat="1" applyFont="1" applyFill="1" applyBorder="1" applyAlignment="1">
      <alignment horizontal="center" vertical="center"/>
    </xf>
    <xf numFmtId="1" fontId="59" fillId="18" borderId="86" xfId="0" applyNumberFormat="1" applyFont="1" applyFill="1" applyBorder="1" applyAlignment="1">
      <alignment horizontal="center" vertical="center"/>
    </xf>
    <xf numFmtId="0" fontId="8" fillId="18" borderId="64" xfId="0" applyFont="1" applyFill="1" applyBorder="1" applyAlignment="1">
      <alignment horizontal="center" vertical="center" wrapText="1"/>
    </xf>
    <xf numFmtId="1" fontId="8" fillId="18" borderId="117" xfId="0" applyNumberFormat="1" applyFont="1" applyFill="1" applyBorder="1" applyAlignment="1">
      <alignment horizontal="center" vertical="center"/>
    </xf>
    <xf numFmtId="0" fontId="8" fillId="18" borderId="55" xfId="0" applyFont="1" applyFill="1" applyBorder="1" applyAlignment="1">
      <alignment horizontal="center" vertical="center"/>
    </xf>
    <xf numFmtId="1" fontId="8" fillId="18" borderId="59" xfId="0" applyNumberFormat="1" applyFont="1" applyFill="1" applyBorder="1" applyAlignment="1">
      <alignment horizontal="center" vertical="center" wrapText="1"/>
    </xf>
    <xf numFmtId="0" fontId="8" fillId="18" borderId="59" xfId="0" applyFont="1" applyFill="1" applyBorder="1" applyAlignment="1">
      <alignment horizontal="center" vertical="center"/>
    </xf>
    <xf numFmtId="1" fontId="59" fillId="18" borderId="126" xfId="0" applyNumberFormat="1" applyFont="1" applyFill="1" applyBorder="1" applyAlignment="1">
      <alignment horizontal="center" vertical="center"/>
    </xf>
    <xf numFmtId="1" fontId="59" fillId="18" borderId="41" xfId="0" applyNumberFormat="1" applyFont="1" applyFill="1" applyBorder="1" applyAlignment="1">
      <alignment horizontal="center" vertical="center"/>
    </xf>
    <xf numFmtId="0" fontId="8" fillId="18" borderId="55" xfId="0" applyFont="1" applyFill="1" applyBorder="1" applyAlignment="1">
      <alignment horizontal="center" vertical="center" wrapText="1"/>
    </xf>
    <xf numFmtId="1" fontId="8" fillId="18" borderId="0" xfId="0" applyNumberFormat="1" applyFont="1" applyFill="1" applyAlignment="1">
      <alignment horizontal="center" vertical="center"/>
    </xf>
    <xf numFmtId="0" fontId="8" fillId="17" borderId="107" xfId="0" applyFont="1" applyFill="1" applyBorder="1" applyAlignment="1">
      <alignment horizontal="center" vertical="center"/>
    </xf>
    <xf numFmtId="0" fontId="8" fillId="17" borderId="90" xfId="0" applyFont="1" applyFill="1" applyBorder="1" applyAlignment="1">
      <alignment horizontal="center" vertical="center"/>
    </xf>
    <xf numFmtId="1" fontId="59" fillId="17" borderId="90" xfId="0" applyNumberFormat="1" applyFont="1" applyFill="1" applyBorder="1" applyAlignment="1">
      <alignment horizontal="center" vertical="center" wrapText="1"/>
    </xf>
    <xf numFmtId="1" fontId="59" fillId="17" borderId="123" xfId="0" applyNumberFormat="1" applyFont="1" applyFill="1" applyBorder="1" applyAlignment="1">
      <alignment horizontal="center" vertical="center"/>
    </xf>
    <xf numFmtId="0" fontId="8" fillId="17" borderId="107" xfId="0" applyFont="1" applyFill="1" applyBorder="1" applyAlignment="1">
      <alignment horizontal="center" vertical="center" wrapText="1"/>
    </xf>
    <xf numFmtId="1" fontId="8" fillId="2" borderId="121" xfId="0" applyNumberFormat="1" applyFont="1" applyFill="1" applyBorder="1" applyAlignment="1">
      <alignment horizontal="center" vertical="center"/>
    </xf>
    <xf numFmtId="1" fontId="8" fillId="0" borderId="121" xfId="0" applyNumberFormat="1" applyFont="1" applyBorder="1" applyAlignment="1">
      <alignment horizontal="center" vertical="center"/>
    </xf>
    <xf numFmtId="1" fontId="8" fillId="0" borderId="107" xfId="0" applyNumberFormat="1" applyFont="1" applyBorder="1" applyAlignment="1">
      <alignment horizontal="center" vertical="center"/>
    </xf>
    <xf numFmtId="0" fontId="8" fillId="17" borderId="158" xfId="0" applyFont="1" applyFill="1" applyBorder="1" applyAlignment="1" applyProtection="1">
      <alignment horizontal="center" vertical="center"/>
      <protection locked="0"/>
    </xf>
    <xf numFmtId="0" fontId="8" fillId="17" borderId="143" xfId="0" applyFont="1" applyFill="1" applyBorder="1" applyAlignment="1" applyProtection="1">
      <alignment horizontal="center" vertical="center"/>
      <protection locked="0"/>
    </xf>
    <xf numFmtId="0" fontId="8" fillId="17" borderId="158" xfId="0" applyFont="1" applyFill="1" applyBorder="1" applyAlignment="1">
      <alignment horizontal="center" vertical="center"/>
    </xf>
    <xf numFmtId="1" fontId="8" fillId="17" borderId="159" xfId="0" applyNumberFormat="1" applyFont="1" applyFill="1" applyBorder="1" applyAlignment="1">
      <alignment horizontal="center" vertical="center"/>
    </xf>
    <xf numFmtId="1" fontId="8" fillId="0" borderId="159" xfId="0" applyNumberFormat="1" applyFont="1" applyBorder="1" applyAlignment="1">
      <alignment horizontal="center" vertical="center"/>
    </xf>
    <xf numFmtId="1" fontId="8" fillId="0" borderId="158" xfId="0" applyNumberFormat="1" applyFont="1" applyBorder="1" applyAlignment="1">
      <alignment horizontal="center" vertical="center"/>
    </xf>
    <xf numFmtId="1" fontId="8" fillId="17" borderId="115" xfId="0" applyNumberFormat="1" applyFont="1" applyFill="1" applyBorder="1" applyAlignment="1">
      <alignment horizontal="center" vertical="center"/>
    </xf>
    <xf numFmtId="1" fontId="8" fillId="17" borderId="123" xfId="0" applyNumberFormat="1" applyFont="1" applyFill="1" applyBorder="1" applyAlignment="1">
      <alignment horizontal="center" vertical="center"/>
    </xf>
    <xf numFmtId="1" fontId="8" fillId="17" borderId="121" xfId="0" applyNumberFormat="1" applyFont="1" applyFill="1" applyBorder="1" applyAlignment="1">
      <alignment horizontal="center" vertical="center"/>
    </xf>
    <xf numFmtId="1" fontId="59" fillId="18" borderId="66" xfId="0" applyNumberFormat="1" applyFont="1" applyFill="1" applyBorder="1" applyAlignment="1">
      <alignment horizontal="center" vertical="center" wrapText="1"/>
    </xf>
    <xf numFmtId="1" fontId="59" fillId="18" borderId="59" xfId="0" applyNumberFormat="1" applyFont="1" applyFill="1" applyBorder="1" applyAlignment="1">
      <alignment horizontal="center" vertical="center" wrapText="1"/>
    </xf>
    <xf numFmtId="0" fontId="8" fillId="18" borderId="64" xfId="0" applyFont="1" applyFill="1" applyBorder="1" applyAlignment="1" applyProtection="1">
      <alignment horizontal="center" vertical="center"/>
      <protection locked="0"/>
    </xf>
    <xf numFmtId="0" fontId="8" fillId="18" borderId="66" xfId="0" applyFont="1" applyFill="1" applyBorder="1" applyAlignment="1" applyProtection="1">
      <alignment horizontal="center" vertical="center"/>
      <protection locked="0"/>
    </xf>
    <xf numFmtId="0" fontId="8" fillId="18" borderId="55" xfId="0" applyFont="1" applyFill="1" applyBorder="1" applyAlignment="1" applyProtection="1">
      <alignment horizontal="center" vertical="center"/>
      <protection locked="0"/>
    </xf>
    <xf numFmtId="0" fontId="8" fillId="18" borderId="59" xfId="0" applyFont="1" applyFill="1" applyBorder="1" applyAlignment="1" applyProtection="1">
      <alignment horizontal="center" vertical="center"/>
      <protection locked="0"/>
    </xf>
    <xf numFmtId="1" fontId="59" fillId="18" borderId="105" xfId="0" applyNumberFormat="1" applyFont="1" applyFill="1" applyBorder="1" applyAlignment="1">
      <alignment horizontal="center" vertical="center" wrapText="1"/>
    </xf>
    <xf numFmtId="0" fontId="8" fillId="18" borderId="97" xfId="0" applyFont="1" applyFill="1" applyBorder="1" applyAlignment="1" applyProtection="1">
      <alignment horizontal="center" vertical="center"/>
      <protection locked="0"/>
    </xf>
    <xf numFmtId="1" fontId="8" fillId="18" borderId="105" xfId="0" applyNumberFormat="1" applyFont="1" applyFill="1" applyBorder="1" applyAlignment="1">
      <alignment horizontal="center" vertical="center" wrapText="1"/>
    </xf>
    <xf numFmtId="0" fontId="8" fillId="18" borderId="105" xfId="0" applyFont="1" applyFill="1" applyBorder="1" applyAlignment="1" applyProtection="1">
      <alignment horizontal="center" vertical="center"/>
      <protection locked="0"/>
    </xf>
    <xf numFmtId="0" fontId="8" fillId="18" borderId="97" xfId="0" applyFont="1" applyFill="1" applyBorder="1" applyAlignment="1">
      <alignment horizontal="center" vertical="center"/>
    </xf>
    <xf numFmtId="1" fontId="8" fillId="18" borderId="119" xfId="0" applyNumberFormat="1" applyFont="1" applyFill="1" applyBorder="1" applyAlignment="1">
      <alignment horizontal="center" vertical="center"/>
    </xf>
    <xf numFmtId="0" fontId="8" fillId="18" borderId="129" xfId="0" applyFont="1" applyFill="1" applyBorder="1" applyAlignment="1" applyProtection="1">
      <alignment horizontal="center" vertical="center"/>
      <protection locked="0"/>
    </xf>
    <xf numFmtId="1" fontId="8" fillId="18" borderId="130" xfId="0" applyNumberFormat="1" applyFont="1" applyFill="1" applyBorder="1" applyAlignment="1">
      <alignment horizontal="center" vertical="center" wrapText="1"/>
    </xf>
    <xf numFmtId="0" fontId="8" fillId="18" borderId="130" xfId="0" applyFont="1" applyFill="1" applyBorder="1" applyAlignment="1" applyProtection="1">
      <alignment horizontal="center" vertical="center"/>
      <protection locked="0"/>
    </xf>
    <xf numFmtId="1" fontId="59" fillId="18" borderId="130" xfId="0" applyNumberFormat="1" applyFont="1" applyFill="1" applyBorder="1" applyAlignment="1">
      <alignment horizontal="center" vertical="center" wrapText="1"/>
    </xf>
    <xf numFmtId="0" fontId="8" fillId="18" borderId="129" xfId="0" applyFont="1" applyFill="1" applyBorder="1" applyAlignment="1">
      <alignment horizontal="center" vertical="center"/>
    </xf>
    <xf numFmtId="1" fontId="8" fillId="18" borderId="132" xfId="0" applyNumberFormat="1" applyFont="1" applyFill="1" applyBorder="1" applyAlignment="1">
      <alignment horizontal="center" vertical="center"/>
    </xf>
    <xf numFmtId="0" fontId="8" fillId="18" borderId="133" xfId="0" applyFont="1" applyFill="1" applyBorder="1" applyAlignment="1" applyProtection="1">
      <alignment horizontal="center" vertical="center"/>
      <protection locked="0"/>
    </xf>
    <xf numFmtId="1" fontId="8" fillId="18" borderId="134" xfId="0" applyNumberFormat="1" applyFont="1" applyFill="1" applyBorder="1" applyAlignment="1">
      <alignment horizontal="center" vertical="center" wrapText="1"/>
    </xf>
    <xf numFmtId="0" fontId="8" fillId="18" borderId="134" xfId="0" applyFont="1" applyFill="1" applyBorder="1" applyAlignment="1" applyProtection="1">
      <alignment horizontal="center" vertical="center"/>
      <protection locked="0"/>
    </xf>
    <xf numFmtId="1" fontId="59" fillId="17" borderId="115" xfId="0" applyNumberFormat="1" applyFont="1" applyFill="1" applyBorder="1" applyAlignment="1">
      <alignment horizontal="center" vertical="center"/>
    </xf>
    <xf numFmtId="1" fontId="59" fillId="18" borderId="118" xfId="0" applyNumberFormat="1" applyFont="1" applyFill="1" applyBorder="1" applyAlignment="1">
      <alignment horizontal="center" vertical="center"/>
    </xf>
    <xf numFmtId="1" fontId="59" fillId="18" borderId="139" xfId="0" applyNumberFormat="1" applyFont="1" applyFill="1" applyBorder="1" applyAlignment="1">
      <alignment horizontal="center" vertical="center"/>
    </xf>
    <xf numFmtId="1" fontId="59" fillId="18" borderId="0" xfId="0" applyNumberFormat="1" applyFont="1" applyFill="1" applyAlignment="1">
      <alignment horizontal="center" vertical="center"/>
    </xf>
    <xf numFmtId="1" fontId="8" fillId="17" borderId="73" xfId="0" applyNumberFormat="1" applyFont="1" applyFill="1" applyBorder="1" applyAlignment="1">
      <alignment horizontal="center" vertical="center"/>
    </xf>
    <xf numFmtId="0" fontId="8" fillId="17" borderId="90" xfId="0" applyFont="1" applyFill="1" applyBorder="1" applyAlignment="1" applyProtection="1">
      <alignment horizontal="center" vertical="center"/>
      <protection locked="0"/>
    </xf>
    <xf numFmtId="0" fontId="8" fillId="17" borderId="69" xfId="0" applyFont="1" applyFill="1" applyBorder="1" applyAlignment="1">
      <alignment horizontal="center" vertical="center"/>
    </xf>
    <xf numFmtId="0" fontId="59" fillId="17" borderId="71" xfId="0" applyFont="1" applyFill="1" applyBorder="1" applyAlignment="1" applyProtection="1">
      <alignment horizontal="center" vertical="center"/>
      <protection locked="0"/>
    </xf>
    <xf numFmtId="0" fontId="59" fillId="17" borderId="71" xfId="0" applyFont="1" applyFill="1" applyBorder="1" applyAlignment="1">
      <alignment horizontal="center" vertical="center"/>
    </xf>
    <xf numFmtId="1" fontId="59" fillId="17" borderId="116" xfId="0" applyNumberFormat="1" applyFont="1" applyFill="1" applyBorder="1" applyAlignment="1">
      <alignment horizontal="center" vertical="center"/>
    </xf>
    <xf numFmtId="1" fontId="59" fillId="0" borderId="116" xfId="0" applyNumberFormat="1" applyFont="1" applyBorder="1" applyAlignment="1">
      <alignment horizontal="center" vertical="center"/>
    </xf>
    <xf numFmtId="1" fontId="59" fillId="0" borderId="71" xfId="0" applyNumberFormat="1" applyFont="1" applyBorder="1" applyAlignment="1">
      <alignment horizontal="center" vertical="center"/>
    </xf>
    <xf numFmtId="0" fontId="59" fillId="17" borderId="64" xfId="0" applyFont="1" applyFill="1" applyBorder="1" applyAlignment="1" applyProtection="1">
      <alignment horizontal="center" vertical="center"/>
      <protection locked="0"/>
    </xf>
    <xf numFmtId="0" fontId="59" fillId="17" borderId="64" xfId="0" applyFont="1" applyFill="1" applyBorder="1" applyAlignment="1">
      <alignment horizontal="center" vertical="center"/>
    </xf>
    <xf numFmtId="1" fontId="59" fillId="17" borderId="117" xfId="0" applyNumberFormat="1" applyFont="1" applyFill="1" applyBorder="1" applyAlignment="1">
      <alignment horizontal="center" vertical="center"/>
    </xf>
    <xf numFmtId="1" fontId="59" fillId="0" borderId="117" xfId="0" applyNumberFormat="1" applyFont="1" applyBorder="1" applyAlignment="1">
      <alignment horizontal="center" vertical="center"/>
    </xf>
    <xf numFmtId="1" fontId="59" fillId="0" borderId="64" xfId="0" applyNumberFormat="1" applyFont="1" applyBorder="1" applyAlignment="1">
      <alignment horizontal="center" vertical="center"/>
    </xf>
    <xf numFmtId="1" fontId="59" fillId="18" borderId="117" xfId="0" applyNumberFormat="1" applyFont="1" applyFill="1" applyBorder="1" applyAlignment="1">
      <alignment horizontal="center" vertical="center"/>
    </xf>
    <xf numFmtId="0" fontId="59" fillId="17" borderId="117" xfId="0" applyFont="1" applyFill="1" applyBorder="1" applyAlignment="1">
      <alignment horizontal="center" vertical="center"/>
    </xf>
    <xf numFmtId="1" fontId="59" fillId="17" borderId="71" xfId="0" applyNumberFormat="1" applyFont="1" applyFill="1" applyBorder="1" applyAlignment="1">
      <alignment horizontal="center" vertical="center"/>
    </xf>
    <xf numFmtId="1" fontId="8" fillId="17" borderId="160" xfId="0" applyNumberFormat="1" applyFont="1" applyFill="1" applyBorder="1" applyAlignment="1">
      <alignment horizontal="center" vertical="center"/>
    </xf>
    <xf numFmtId="9" fontId="8" fillId="2" borderId="128" xfId="0" quotePrefix="1" applyNumberFormat="1" applyFont="1" applyFill="1" applyBorder="1" applyAlignment="1">
      <alignment horizontal="center" vertical="center"/>
    </xf>
    <xf numFmtId="9" fontId="8" fillId="17" borderId="104" xfId="0" applyNumberFormat="1" applyFont="1" applyFill="1" applyBorder="1" applyAlignment="1">
      <alignment horizontal="center" vertical="center"/>
    </xf>
    <xf numFmtId="9" fontId="8" fillId="17" borderId="67" xfId="0" applyNumberFormat="1" applyFont="1" applyFill="1" applyBorder="1" applyAlignment="1">
      <alignment horizontal="center" vertical="center"/>
    </xf>
    <xf numFmtId="9" fontId="8" fillId="17" borderId="7" xfId="0" applyNumberFormat="1" applyFont="1" applyFill="1" applyBorder="1" applyAlignment="1">
      <alignment horizontal="center" vertical="center"/>
    </xf>
    <xf numFmtId="9" fontId="8" fillId="17" borderId="108" xfId="0" applyNumberFormat="1" applyFont="1" applyFill="1" applyBorder="1" applyAlignment="1">
      <alignment horizontal="center" vertical="center"/>
    </xf>
    <xf numFmtId="9" fontId="8" fillId="17" borderId="106" xfId="0" applyNumberFormat="1" applyFont="1" applyFill="1" applyBorder="1" applyAlignment="1">
      <alignment horizontal="center" vertical="center"/>
    </xf>
    <xf numFmtId="9" fontId="8" fillId="17" borderId="128" xfId="0" applyNumberFormat="1" applyFont="1" applyFill="1" applyBorder="1" applyAlignment="1">
      <alignment horizontal="center" vertical="center"/>
    </xf>
    <xf numFmtId="9" fontId="8" fillId="17" borderId="78" xfId="0" applyNumberFormat="1" applyFont="1" applyFill="1" applyBorder="1" applyAlignment="1">
      <alignment horizontal="center" vertical="center"/>
    </xf>
    <xf numFmtId="9" fontId="8" fillId="17" borderId="62" xfId="0" applyNumberFormat="1" applyFont="1" applyFill="1" applyBorder="1" applyAlignment="1">
      <alignment horizontal="center" vertical="center"/>
    </xf>
    <xf numFmtId="9" fontId="8" fillId="17" borderId="70" xfId="0" applyNumberFormat="1" applyFont="1" applyFill="1" applyBorder="1" applyAlignment="1">
      <alignment horizontal="center" vertical="center"/>
    </xf>
    <xf numFmtId="1" fontId="8" fillId="17" borderId="136" xfId="0" applyNumberFormat="1" applyFont="1" applyFill="1" applyBorder="1" applyAlignment="1">
      <alignment horizontal="center" vertical="center"/>
    </xf>
    <xf numFmtId="1" fontId="8" fillId="17" borderId="112" xfId="0" applyNumberFormat="1" applyFont="1" applyFill="1" applyBorder="1" applyAlignment="1">
      <alignment horizontal="center" vertical="center"/>
    </xf>
    <xf numFmtId="1" fontId="8" fillId="17" borderId="162" xfId="0" applyNumberFormat="1" applyFont="1" applyFill="1" applyBorder="1" applyAlignment="1">
      <alignment horizontal="center" vertical="center"/>
    </xf>
    <xf numFmtId="1" fontId="8" fillId="17" borderId="163" xfId="0" applyNumberFormat="1" applyFont="1" applyFill="1" applyBorder="1" applyAlignment="1">
      <alignment horizontal="center" vertical="center"/>
    </xf>
    <xf numFmtId="1" fontId="8" fillId="17" borderId="164" xfId="0" applyNumberFormat="1" applyFont="1" applyFill="1" applyBorder="1" applyAlignment="1">
      <alignment horizontal="center" vertical="center"/>
    </xf>
    <xf numFmtId="1" fontId="8" fillId="17" borderId="165" xfId="0" applyNumberFormat="1" applyFont="1" applyFill="1" applyBorder="1" applyAlignment="1">
      <alignment horizontal="center" vertical="center"/>
    </xf>
    <xf numFmtId="9" fontId="59" fillId="17" borderId="104" xfId="0" applyNumberFormat="1" applyFont="1" applyFill="1" applyBorder="1" applyAlignment="1">
      <alignment horizontal="center" vertical="center"/>
    </xf>
    <xf numFmtId="9" fontId="59" fillId="17" borderId="108" xfId="0" applyNumberFormat="1" applyFont="1" applyFill="1" applyBorder="1" applyAlignment="1">
      <alignment horizontal="center" vertical="center"/>
    </xf>
    <xf numFmtId="9" fontId="59" fillId="17" borderId="67" xfId="0" applyNumberFormat="1" applyFont="1" applyFill="1" applyBorder="1" applyAlignment="1">
      <alignment horizontal="center" vertical="center"/>
    </xf>
    <xf numFmtId="9" fontId="59" fillId="17" borderId="62" xfId="0" applyNumberFormat="1" applyFont="1" applyFill="1" applyBorder="1" applyAlignment="1">
      <alignment horizontal="center" vertical="center"/>
    </xf>
    <xf numFmtId="1" fontId="59" fillId="18" borderId="10" xfId="0" applyNumberFormat="1" applyFont="1" applyFill="1" applyBorder="1" applyAlignment="1">
      <alignment horizontal="center" vertical="center"/>
    </xf>
    <xf numFmtId="9" fontId="8" fillId="17" borderId="168" xfId="0" applyNumberFormat="1" applyFont="1" applyFill="1" applyBorder="1" applyAlignment="1">
      <alignment horizontal="center" vertical="center"/>
    </xf>
    <xf numFmtId="1" fontId="8" fillId="17" borderId="170" xfId="0" applyNumberFormat="1" applyFont="1" applyFill="1" applyBorder="1" applyAlignment="1">
      <alignment horizontal="center" vertical="center"/>
    </xf>
    <xf numFmtId="1" fontId="59" fillId="17" borderId="161" xfId="0" applyNumberFormat="1" applyFont="1" applyFill="1" applyBorder="1" applyAlignment="1">
      <alignment horizontal="center" vertical="center"/>
    </xf>
    <xf numFmtId="1" fontId="59" fillId="17" borderId="136" xfId="0" applyNumberFormat="1" applyFont="1" applyFill="1" applyBorder="1" applyAlignment="1">
      <alignment horizontal="center" vertical="center"/>
    </xf>
    <xf numFmtId="1" fontId="8" fillId="17" borderId="171" xfId="0" applyNumberFormat="1" applyFont="1" applyFill="1" applyBorder="1" applyAlignment="1">
      <alignment horizontal="center" vertical="center"/>
    </xf>
    <xf numFmtId="1" fontId="59" fillId="17" borderId="170" xfId="0" applyNumberFormat="1" applyFont="1" applyFill="1" applyBorder="1" applyAlignment="1">
      <alignment horizontal="center" vertical="center"/>
    </xf>
    <xf numFmtId="1" fontId="59" fillId="18" borderId="136" xfId="0" applyNumberFormat="1" applyFont="1" applyFill="1" applyBorder="1" applyAlignment="1">
      <alignment horizontal="center" vertical="center"/>
    </xf>
    <xf numFmtId="1" fontId="59" fillId="18" borderId="112" xfId="0" applyNumberFormat="1" applyFont="1" applyFill="1" applyBorder="1" applyAlignment="1">
      <alignment horizontal="center" vertical="center"/>
    </xf>
    <xf numFmtId="1" fontId="59" fillId="18" borderId="162" xfId="0" applyNumberFormat="1" applyFont="1" applyFill="1" applyBorder="1" applyAlignment="1">
      <alignment horizontal="center" vertical="center"/>
    </xf>
    <xf numFmtId="1" fontId="59" fillId="18" borderId="167" xfId="0" applyNumberFormat="1" applyFont="1" applyFill="1" applyBorder="1" applyAlignment="1">
      <alignment horizontal="center" vertical="center"/>
    </xf>
    <xf numFmtId="9" fontId="8" fillId="18" borderId="67" xfId="0" applyNumberFormat="1" applyFont="1" applyFill="1" applyBorder="1" applyAlignment="1">
      <alignment horizontal="center" vertical="center"/>
    </xf>
    <xf numFmtId="9" fontId="8" fillId="18" borderId="7" xfId="0" applyNumberFormat="1" applyFont="1" applyFill="1" applyBorder="1" applyAlignment="1">
      <alignment horizontal="center" vertical="center"/>
    </xf>
    <xf numFmtId="9" fontId="8" fillId="17" borderId="166" xfId="0" applyNumberFormat="1" applyFont="1" applyFill="1" applyBorder="1" applyAlignment="1">
      <alignment horizontal="center" vertical="center"/>
    </xf>
    <xf numFmtId="1" fontId="8" fillId="17" borderId="167" xfId="0" applyNumberFormat="1" applyFont="1" applyFill="1" applyBorder="1" applyAlignment="1">
      <alignment horizontal="center" vertical="center"/>
    </xf>
    <xf numFmtId="1" fontId="8" fillId="17" borderId="139" xfId="0" applyNumberFormat="1" applyFont="1" applyFill="1" applyBorder="1" applyAlignment="1">
      <alignment horizontal="center" vertical="center"/>
    </xf>
    <xf numFmtId="9" fontId="8" fillId="17" borderId="169" xfId="0" applyNumberFormat="1" applyFont="1" applyFill="1" applyBorder="1" applyAlignment="1">
      <alignment horizontal="center" vertical="center"/>
    </xf>
    <xf numFmtId="1" fontId="8" fillId="17" borderId="172" xfId="0" applyNumberFormat="1" applyFont="1" applyFill="1" applyBorder="1" applyAlignment="1">
      <alignment horizontal="center" vertical="center"/>
    </xf>
    <xf numFmtId="1" fontId="8" fillId="17" borderId="155" xfId="0" applyNumberFormat="1" applyFont="1" applyFill="1" applyBorder="1" applyAlignment="1">
      <alignment horizontal="center" vertical="center"/>
    </xf>
    <xf numFmtId="0" fontId="59" fillId="17" borderId="0" xfId="0" applyFont="1" applyFill="1" applyAlignment="1">
      <alignment horizontal="center" vertical="center" wrapText="1"/>
    </xf>
    <xf numFmtId="0" fontId="75" fillId="17" borderId="0" xfId="0" applyFont="1" applyFill="1" applyAlignment="1">
      <alignment horizontal="center" vertical="center" wrapText="1"/>
    </xf>
    <xf numFmtId="0" fontId="59" fillId="17" borderId="0" xfId="0" applyFont="1" applyFill="1" applyAlignment="1">
      <alignment vertical="center" wrapText="1"/>
    </xf>
    <xf numFmtId="0" fontId="62" fillId="17" borderId="0" xfId="0" applyFont="1" applyFill="1" applyAlignment="1">
      <alignment vertical="center" wrapText="1"/>
    </xf>
    <xf numFmtId="9" fontId="8" fillId="17" borderId="173" xfId="0" applyNumberFormat="1" applyFont="1" applyFill="1" applyBorder="1" applyAlignment="1">
      <alignment horizontal="center" vertical="center"/>
    </xf>
    <xf numFmtId="1" fontId="59" fillId="17" borderId="164" xfId="0" applyNumberFormat="1" applyFont="1" applyFill="1" applyBorder="1" applyAlignment="1">
      <alignment horizontal="center" vertical="center"/>
    </xf>
    <xf numFmtId="0" fontId="59" fillId="17" borderId="84" xfId="0" applyFont="1" applyFill="1" applyBorder="1" applyAlignment="1">
      <alignment horizontal="center" vertical="center"/>
    </xf>
    <xf numFmtId="0" fontId="59" fillId="17" borderId="61" xfId="0" applyFont="1" applyFill="1" applyBorder="1" applyAlignment="1">
      <alignment horizontal="center" vertical="center"/>
    </xf>
    <xf numFmtId="0" fontId="59" fillId="17" borderId="84" xfId="0" applyFont="1" applyFill="1" applyBorder="1" applyAlignment="1">
      <alignment horizontal="center" vertical="center" wrapText="1"/>
    </xf>
    <xf numFmtId="1" fontId="59" fillId="2" borderId="114" xfId="0" applyNumberFormat="1" applyFont="1" applyFill="1" applyBorder="1" applyAlignment="1">
      <alignment horizontal="center" vertical="center"/>
    </xf>
    <xf numFmtId="1" fontId="59" fillId="0" borderId="114" xfId="0" applyNumberFormat="1" applyFont="1" applyBorder="1" applyAlignment="1">
      <alignment horizontal="center" vertical="center"/>
    </xf>
    <xf numFmtId="1" fontId="59" fillId="0" borderId="84" xfId="0" applyNumberFormat="1" applyFont="1" applyBorder="1" applyAlignment="1">
      <alignment horizontal="center" vertical="center"/>
    </xf>
    <xf numFmtId="0" fontId="59" fillId="17" borderId="107" xfId="0" applyFont="1" applyFill="1" applyBorder="1" applyAlignment="1">
      <alignment horizontal="center" vertical="center"/>
    </xf>
    <xf numFmtId="0" fontId="59" fillId="17" borderId="90" xfId="0" applyFont="1" applyFill="1" applyBorder="1" applyAlignment="1" applyProtection="1">
      <alignment horizontal="center" vertical="center"/>
      <protection locked="0"/>
    </xf>
    <xf numFmtId="1" fontId="59" fillId="17" borderId="121" xfId="0" applyNumberFormat="1" applyFont="1" applyFill="1" applyBorder="1" applyAlignment="1">
      <alignment horizontal="center" vertical="center"/>
    </xf>
    <xf numFmtId="1" fontId="59" fillId="17" borderId="107" xfId="0" applyNumberFormat="1" applyFont="1" applyFill="1" applyBorder="1" applyAlignment="1">
      <alignment horizontal="center" vertical="center"/>
    </xf>
    <xf numFmtId="0" fontId="76" fillId="0" borderId="136" xfId="0" applyFont="1" applyBorder="1" applyAlignment="1">
      <alignment horizontal="center" vertical="center"/>
    </xf>
    <xf numFmtId="0" fontId="76" fillId="0" borderId="165" xfId="0" applyFont="1" applyBorder="1" applyAlignment="1">
      <alignment horizontal="center" vertical="center"/>
    </xf>
    <xf numFmtId="0" fontId="59" fillId="17" borderId="107" xfId="0" applyFont="1" applyFill="1" applyBorder="1" applyAlignment="1" applyProtection="1">
      <alignment horizontal="center" vertical="center"/>
      <protection locked="0"/>
    </xf>
    <xf numFmtId="1" fontId="59" fillId="0" borderId="121" xfId="0" applyNumberFormat="1" applyFont="1" applyBorder="1" applyAlignment="1">
      <alignment horizontal="center" vertical="center"/>
    </xf>
    <xf numFmtId="1" fontId="59" fillId="0" borderId="107" xfId="0" applyNumberFormat="1" applyFont="1" applyBorder="1" applyAlignment="1">
      <alignment horizontal="center" vertical="center"/>
    </xf>
    <xf numFmtId="0" fontId="76" fillId="0" borderId="161" xfId="0" applyFont="1" applyBorder="1" applyAlignment="1">
      <alignment horizontal="center" vertical="center"/>
    </xf>
    <xf numFmtId="1" fontId="59" fillId="17" borderId="165" xfId="0" applyNumberFormat="1" applyFont="1" applyFill="1" applyBorder="1" applyAlignment="1">
      <alignment horizontal="center" vertical="center"/>
    </xf>
    <xf numFmtId="0" fontId="8" fillId="0" borderId="157" xfId="0" applyFont="1" applyBorder="1" applyAlignment="1" applyProtection="1">
      <alignment horizontal="center" vertical="center"/>
      <protection locked="0"/>
    </xf>
    <xf numFmtId="0" fontId="8" fillId="0" borderId="101" xfId="0" applyFont="1" applyBorder="1" applyAlignment="1" applyProtection="1">
      <alignment horizontal="center" vertical="center"/>
      <protection locked="0"/>
    </xf>
    <xf numFmtId="0" fontId="8" fillId="0" borderId="111" xfId="0" applyFont="1" applyBorder="1" applyAlignment="1" applyProtection="1">
      <alignment horizontal="center" vertical="center"/>
      <protection locked="0"/>
    </xf>
    <xf numFmtId="0" fontId="27" fillId="0" borderId="136" xfId="0" applyFont="1" applyBorder="1" applyAlignment="1">
      <alignment horizontal="center" vertical="center"/>
    </xf>
    <xf numFmtId="0" fontId="27" fillId="0" borderId="171" xfId="0" applyFont="1" applyBorder="1" applyAlignment="1">
      <alignment horizontal="center" vertical="center"/>
    </xf>
    <xf numFmtId="0" fontId="27" fillId="0" borderId="165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81" fillId="0" borderId="0" xfId="0" applyFont="1" applyAlignment="1">
      <alignment horizontal="left" vertical="top" wrapText="1"/>
    </xf>
    <xf numFmtId="0" fontId="59" fillId="17" borderId="69" xfId="0" applyFont="1" applyFill="1" applyBorder="1" applyAlignment="1" applyProtection="1">
      <alignment horizontal="center" vertical="center"/>
      <protection locked="0"/>
    </xf>
    <xf numFmtId="1" fontId="8" fillId="17" borderId="144" xfId="0" applyNumberFormat="1" applyFont="1" applyFill="1" applyBorder="1" applyAlignment="1">
      <alignment horizontal="center" vertical="center"/>
    </xf>
    <xf numFmtId="1" fontId="8" fillId="17" borderId="174" xfId="0" applyNumberFormat="1" applyFont="1" applyFill="1" applyBorder="1" applyAlignment="1">
      <alignment horizontal="center" vertical="center"/>
    </xf>
    <xf numFmtId="0" fontId="8" fillId="18" borderId="75" xfId="0" applyFont="1" applyFill="1" applyBorder="1" applyAlignment="1" applyProtection="1">
      <alignment horizontal="center" vertical="center"/>
      <protection locked="0"/>
    </xf>
    <xf numFmtId="1" fontId="8" fillId="18" borderId="77" xfId="0" applyNumberFormat="1" applyFont="1" applyFill="1" applyBorder="1" applyAlignment="1">
      <alignment horizontal="center" vertical="center" wrapText="1"/>
    </xf>
    <xf numFmtId="0" fontId="8" fillId="18" borderId="77" xfId="0" applyFont="1" applyFill="1" applyBorder="1" applyAlignment="1" applyProtection="1">
      <alignment horizontal="center" vertical="center"/>
      <protection locked="0"/>
    </xf>
    <xf numFmtId="9" fontId="8" fillId="18" borderId="78" xfId="0" applyNumberFormat="1" applyFont="1" applyFill="1" applyBorder="1" applyAlignment="1">
      <alignment horizontal="center" vertical="center"/>
    </xf>
    <xf numFmtId="1" fontId="8" fillId="18" borderId="163" xfId="0" applyNumberFormat="1" applyFont="1" applyFill="1" applyBorder="1" applyAlignment="1">
      <alignment horizontal="center" vertical="center"/>
    </xf>
    <xf numFmtId="1" fontId="8" fillId="18" borderId="91" xfId="0" applyNumberFormat="1" applyFont="1" applyFill="1" applyBorder="1" applyAlignment="1">
      <alignment horizontal="center" vertical="center"/>
    </xf>
    <xf numFmtId="0" fontId="8" fillId="18" borderId="75" xfId="0" applyFont="1" applyFill="1" applyBorder="1" applyAlignment="1">
      <alignment horizontal="center" vertical="center"/>
    </xf>
    <xf numFmtId="1" fontId="8" fillId="18" borderId="141" xfId="0" applyNumberFormat="1" applyFont="1" applyFill="1" applyBorder="1" applyAlignment="1">
      <alignment horizontal="center" vertical="center"/>
    </xf>
    <xf numFmtId="1" fontId="8" fillId="18" borderId="75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8" fillId="0" borderId="87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107" xfId="0" applyFont="1" applyBorder="1" applyAlignment="1" applyProtection="1">
      <alignment horizontal="center" vertical="center"/>
      <protection locked="0"/>
    </xf>
    <xf numFmtId="0" fontId="8" fillId="0" borderId="158" xfId="0" applyFont="1" applyBorder="1" applyAlignment="1" applyProtection="1">
      <alignment horizontal="center" vertical="center"/>
      <protection locked="0"/>
    </xf>
    <xf numFmtId="0" fontId="8" fillId="0" borderId="74" xfId="0" applyFont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vertical="center"/>
    </xf>
    <xf numFmtId="0" fontId="8" fillId="2" borderId="111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9" fontId="8" fillId="2" borderId="13" xfId="0" quotePrefix="1" applyNumberFormat="1" applyFont="1" applyFill="1" applyBorder="1" applyAlignment="1">
      <alignment horizontal="center" vertical="center"/>
    </xf>
    <xf numFmtId="0" fontId="8" fillId="17" borderId="18" xfId="0" applyFont="1" applyFill="1" applyBorder="1" applyAlignment="1">
      <alignment horizontal="center" vertical="center"/>
    </xf>
    <xf numFmtId="0" fontId="8" fillId="17" borderId="14" xfId="0" applyFont="1" applyFill="1" applyBorder="1" applyAlignment="1">
      <alignment horizontal="center" vertical="center"/>
    </xf>
    <xf numFmtId="0" fontId="59" fillId="17" borderId="90" xfId="0" applyFont="1" applyFill="1" applyBorder="1" applyAlignment="1">
      <alignment horizontal="center" vertical="center"/>
    </xf>
    <xf numFmtId="0" fontId="76" fillId="0" borderId="170" xfId="0" applyFont="1" applyBorder="1" applyAlignment="1">
      <alignment horizontal="center" vertical="center"/>
    </xf>
    <xf numFmtId="0" fontId="59" fillId="17" borderId="107" xfId="0" applyFont="1" applyFill="1" applyBorder="1" applyAlignment="1">
      <alignment horizontal="center" vertical="center" wrapText="1"/>
    </xf>
    <xf numFmtId="0" fontId="8" fillId="2" borderId="98" xfId="0" applyFont="1" applyFill="1" applyBorder="1" applyAlignment="1">
      <alignment horizontal="center" vertical="center" wrapText="1"/>
    </xf>
    <xf numFmtId="0" fontId="8" fillId="17" borderId="175" xfId="0" applyFont="1" applyFill="1" applyBorder="1" applyAlignment="1">
      <alignment horizontal="center" vertical="center"/>
    </xf>
    <xf numFmtId="1" fontId="8" fillId="17" borderId="176" xfId="0" applyNumberFormat="1" applyFont="1" applyFill="1" applyBorder="1" applyAlignment="1">
      <alignment horizontal="center" vertical="center" wrapText="1"/>
    </xf>
    <xf numFmtId="0" fontId="8" fillId="17" borderId="176" xfId="0" applyFont="1" applyFill="1" applyBorder="1" applyAlignment="1">
      <alignment horizontal="center" vertical="center"/>
    </xf>
    <xf numFmtId="9" fontId="8" fillId="17" borderId="177" xfId="0" applyNumberFormat="1" applyFont="1" applyFill="1" applyBorder="1" applyAlignment="1">
      <alignment horizontal="center" vertical="center"/>
    </xf>
    <xf numFmtId="1" fontId="8" fillId="17" borderId="178" xfId="0" applyNumberFormat="1" applyFont="1" applyFill="1" applyBorder="1" applyAlignment="1">
      <alignment horizontal="center" vertical="center"/>
    </xf>
    <xf numFmtId="1" fontId="8" fillId="17" borderId="179" xfId="0" applyNumberFormat="1" applyFont="1" applyFill="1" applyBorder="1" applyAlignment="1">
      <alignment horizontal="center" vertical="center"/>
    </xf>
    <xf numFmtId="0" fontId="8" fillId="17" borderId="175" xfId="0" applyFont="1" applyFill="1" applyBorder="1" applyAlignment="1">
      <alignment horizontal="center" vertical="center" wrapText="1"/>
    </xf>
    <xf numFmtId="1" fontId="8" fillId="17" borderId="180" xfId="0" applyNumberFormat="1" applyFont="1" applyFill="1" applyBorder="1" applyAlignment="1">
      <alignment horizontal="center" vertical="center"/>
    </xf>
    <xf numFmtId="1" fontId="8" fillId="0" borderId="180" xfId="0" applyNumberFormat="1" applyFont="1" applyBorder="1" applyAlignment="1">
      <alignment horizontal="center" vertical="center"/>
    </xf>
    <xf numFmtId="1" fontId="59" fillId="17" borderId="176" xfId="0" applyNumberFormat="1" applyFont="1" applyFill="1" applyBorder="1" applyAlignment="1">
      <alignment horizontal="center" vertical="center" wrapText="1"/>
    </xf>
    <xf numFmtId="1" fontId="59" fillId="17" borderId="178" xfId="0" applyNumberFormat="1" applyFont="1" applyFill="1" applyBorder="1" applyAlignment="1">
      <alignment horizontal="center" vertical="center"/>
    </xf>
    <xf numFmtId="1" fontId="59" fillId="17" borderId="179" xfId="0" applyNumberFormat="1" applyFont="1" applyFill="1" applyBorder="1" applyAlignment="1">
      <alignment horizontal="center" vertical="center"/>
    </xf>
    <xf numFmtId="1" fontId="59" fillId="0" borderId="180" xfId="0" applyNumberFormat="1" applyFont="1" applyBorder="1" applyAlignment="1">
      <alignment horizontal="center" vertical="center"/>
    </xf>
    <xf numFmtId="0" fontId="8" fillId="17" borderId="107" xfId="0" applyFont="1" applyFill="1" applyBorder="1" applyAlignment="1" applyProtection="1">
      <alignment horizontal="center" vertical="center"/>
      <protection locked="0"/>
    </xf>
    <xf numFmtId="0" fontId="8" fillId="17" borderId="117" xfId="0" applyFont="1" applyFill="1" applyBorder="1" applyAlignment="1">
      <alignment horizontal="center" vertical="center"/>
    </xf>
    <xf numFmtId="1" fontId="86" fillId="0" borderId="175" xfId="0" applyNumberFormat="1" applyFont="1" applyBorder="1" applyAlignment="1">
      <alignment horizontal="center" vertical="center"/>
    </xf>
    <xf numFmtId="1" fontId="86" fillId="0" borderId="64" xfId="0" applyNumberFormat="1" applyFont="1" applyBorder="1" applyAlignment="1">
      <alignment horizontal="center" vertical="center"/>
    </xf>
    <xf numFmtId="1" fontId="86" fillId="0" borderId="73" xfId="0" applyNumberFormat="1" applyFont="1" applyBorder="1" applyAlignment="1">
      <alignment horizontal="center" vertical="center"/>
    </xf>
    <xf numFmtId="1" fontId="86" fillId="17" borderId="71" xfId="0" applyNumberFormat="1" applyFont="1" applyFill="1" applyBorder="1" applyAlignment="1">
      <alignment horizontal="center" vertical="center"/>
    </xf>
    <xf numFmtId="1" fontId="86" fillId="17" borderId="64" xfId="0" applyNumberFormat="1" applyFont="1" applyFill="1" applyBorder="1" applyAlignment="1">
      <alignment horizontal="center" vertical="center"/>
    </xf>
    <xf numFmtId="1" fontId="86" fillId="17" borderId="73" xfId="0" applyNumberFormat="1" applyFont="1" applyFill="1" applyBorder="1" applyAlignment="1">
      <alignment horizontal="center" vertical="center"/>
    </xf>
    <xf numFmtId="1" fontId="86" fillId="0" borderId="107" xfId="0" applyNumberFormat="1" applyFont="1" applyBorder="1" applyAlignment="1">
      <alignment horizontal="center" vertical="center"/>
    </xf>
    <xf numFmtId="1" fontId="86" fillId="0" borderId="158" xfId="0" applyNumberFormat="1" applyFont="1" applyBorder="1" applyAlignment="1">
      <alignment horizontal="center" vertical="center"/>
    </xf>
    <xf numFmtId="1" fontId="86" fillId="0" borderId="84" xfId="0" applyNumberFormat="1" applyFont="1" applyBorder="1" applyAlignment="1">
      <alignment horizontal="center" vertical="center"/>
    </xf>
    <xf numFmtId="1" fontId="86" fillId="0" borderId="75" xfId="0" applyNumberFormat="1" applyFont="1" applyBorder="1" applyAlignment="1">
      <alignment horizontal="center" vertical="center"/>
    </xf>
    <xf numFmtId="0" fontId="8" fillId="0" borderId="175" xfId="0" applyFont="1" applyBorder="1" applyAlignment="1" applyProtection="1">
      <alignment horizontal="center" vertical="center"/>
      <protection locked="0"/>
    </xf>
    <xf numFmtId="1" fontId="86" fillId="17" borderId="107" xfId="0" applyNumberFormat="1" applyFont="1" applyFill="1" applyBorder="1" applyAlignment="1">
      <alignment horizontal="center" vertical="center"/>
    </xf>
    <xf numFmtId="0" fontId="8" fillId="0" borderId="137" xfId="0" applyFont="1" applyBorder="1" applyAlignment="1" applyProtection="1">
      <alignment horizontal="center" vertical="center"/>
      <protection locked="0"/>
    </xf>
    <xf numFmtId="1" fontId="86" fillId="18" borderId="75" xfId="0" applyNumberFormat="1" applyFont="1" applyFill="1" applyBorder="1" applyAlignment="1">
      <alignment horizontal="center" vertical="center"/>
    </xf>
    <xf numFmtId="1" fontId="86" fillId="0" borderId="71" xfId="0" applyNumberFormat="1" applyFont="1" applyBorder="1" applyAlignment="1">
      <alignment horizontal="center" vertical="center"/>
    </xf>
    <xf numFmtId="1" fontId="86" fillId="18" borderId="64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81" fillId="0" borderId="0" xfId="0" applyFont="1" applyAlignment="1">
      <alignment vertical="top" wrapText="1"/>
    </xf>
    <xf numFmtId="1" fontId="86" fillId="0" borderId="63" xfId="0" applyNumberFormat="1" applyFont="1" applyBorder="1" applyAlignment="1">
      <alignment horizontal="center" vertical="center"/>
    </xf>
    <xf numFmtId="1" fontId="86" fillId="17" borderId="63" xfId="0" applyNumberFormat="1" applyFont="1" applyFill="1" applyBorder="1" applyAlignment="1">
      <alignment horizontal="center" vertical="center"/>
    </xf>
    <xf numFmtId="1" fontId="86" fillId="0" borderId="97" xfId="0" applyNumberFormat="1" applyFont="1" applyBorder="1" applyAlignment="1">
      <alignment horizontal="center" vertical="center"/>
    </xf>
    <xf numFmtId="1" fontId="86" fillId="0" borderId="55" xfId="0" applyNumberFormat="1" applyFont="1" applyBorder="1" applyAlignment="1">
      <alignment horizontal="center" vertical="center"/>
    </xf>
    <xf numFmtId="1" fontId="86" fillId="0" borderId="129" xfId="0" applyNumberFormat="1" applyFont="1" applyBorder="1" applyAlignment="1">
      <alignment horizontal="center" vertical="center"/>
    </xf>
    <xf numFmtId="1" fontId="86" fillId="17" borderId="55" xfId="0" applyNumberFormat="1" applyFont="1" applyFill="1" applyBorder="1" applyAlignment="1">
      <alignment horizontal="center" vertical="center"/>
    </xf>
    <xf numFmtId="1" fontId="86" fillId="0" borderId="133" xfId="0" applyNumberFormat="1" applyFont="1" applyBorder="1" applyAlignment="1">
      <alignment horizontal="center" vertical="center"/>
    </xf>
    <xf numFmtId="166" fontId="61" fillId="17" borderId="0" xfId="0" applyNumberFormat="1" applyFont="1" applyFill="1" applyAlignment="1">
      <alignment horizontal="center" vertical="center"/>
    </xf>
    <xf numFmtId="166" fontId="88" fillId="17" borderId="0" xfId="0" applyNumberFormat="1" applyFont="1" applyFill="1" applyAlignment="1">
      <alignment horizontal="center" vertical="center"/>
    </xf>
    <xf numFmtId="1" fontId="59" fillId="18" borderId="36" xfId="0" applyNumberFormat="1" applyFont="1" applyFill="1" applyBorder="1" applyAlignment="1">
      <alignment horizontal="center" vertical="center"/>
    </xf>
    <xf numFmtId="1" fontId="86" fillId="18" borderId="63" xfId="0" applyNumberFormat="1" applyFont="1" applyFill="1" applyBorder="1" applyAlignment="1">
      <alignment horizontal="center" vertical="center"/>
    </xf>
    <xf numFmtId="9" fontId="8" fillId="18" borderId="106" xfId="0" applyNumberFormat="1" applyFont="1" applyFill="1" applyBorder="1" applyAlignment="1">
      <alignment horizontal="center" vertical="center"/>
    </xf>
    <xf numFmtId="1" fontId="59" fillId="18" borderId="119" xfId="0" applyNumberFormat="1" applyFont="1" applyFill="1" applyBorder="1" applyAlignment="1">
      <alignment horizontal="center" vertical="center"/>
    </xf>
    <xf numFmtId="1" fontId="86" fillId="18" borderId="97" xfId="0" applyNumberFormat="1" applyFont="1" applyFill="1" applyBorder="1" applyAlignment="1">
      <alignment horizontal="center" vertical="center"/>
    </xf>
    <xf numFmtId="9" fontId="8" fillId="18" borderId="128" xfId="0" applyNumberFormat="1" applyFont="1" applyFill="1" applyBorder="1" applyAlignment="1">
      <alignment horizontal="center" vertical="center"/>
    </xf>
    <xf numFmtId="1" fontId="86" fillId="18" borderId="55" xfId="0" applyNumberFormat="1" applyFont="1" applyFill="1" applyBorder="1" applyAlignment="1">
      <alignment horizontal="center" vertical="center"/>
    </xf>
    <xf numFmtId="1" fontId="8" fillId="18" borderId="118" xfId="0" applyNumberFormat="1" applyFont="1" applyFill="1" applyBorder="1" applyAlignment="1">
      <alignment horizontal="center" vertical="center"/>
    </xf>
    <xf numFmtId="9" fontId="8" fillId="18" borderId="166" xfId="0" applyNumberFormat="1" applyFont="1" applyFill="1" applyBorder="1" applyAlignment="1">
      <alignment horizontal="center" vertical="center"/>
    </xf>
    <xf numFmtId="1" fontId="8" fillId="18" borderId="139" xfId="0" applyNumberFormat="1" applyFont="1" applyFill="1" applyBorder="1" applyAlignment="1">
      <alignment horizontal="center" vertical="center"/>
    </xf>
    <xf numFmtId="1" fontId="59" fillId="18" borderId="132" xfId="0" applyNumberFormat="1" applyFont="1" applyFill="1" applyBorder="1" applyAlignment="1">
      <alignment horizontal="center" vertical="center"/>
    </xf>
    <xf numFmtId="1" fontId="86" fillId="18" borderId="129" xfId="0" applyNumberFormat="1" applyFont="1" applyFill="1" applyBorder="1" applyAlignment="1">
      <alignment horizontal="center" vertical="center"/>
    </xf>
    <xf numFmtId="1" fontId="59" fillId="18" borderId="134" xfId="0" applyNumberFormat="1" applyFont="1" applyFill="1" applyBorder="1" applyAlignment="1">
      <alignment horizontal="center" vertical="center" wrapText="1"/>
    </xf>
    <xf numFmtId="9" fontId="8" fillId="18" borderId="173" xfId="0" applyNumberFormat="1" applyFont="1" applyFill="1" applyBorder="1" applyAlignment="1">
      <alignment horizontal="center" vertical="center"/>
    </xf>
    <xf numFmtId="1" fontId="59" fillId="18" borderId="174" xfId="0" applyNumberFormat="1" applyFont="1" applyFill="1" applyBorder="1" applyAlignment="1">
      <alignment horizontal="center" vertical="center"/>
    </xf>
    <xf numFmtId="1" fontId="8" fillId="18" borderId="144" xfId="0" applyNumberFormat="1" applyFont="1" applyFill="1" applyBorder="1" applyAlignment="1">
      <alignment horizontal="center" vertical="center"/>
    </xf>
    <xf numFmtId="0" fontId="8" fillId="18" borderId="133" xfId="0" applyFont="1" applyFill="1" applyBorder="1" applyAlignment="1">
      <alignment horizontal="center" vertical="center"/>
    </xf>
    <xf numFmtId="1" fontId="8" fillId="18" borderId="135" xfId="0" applyNumberFormat="1" applyFont="1" applyFill="1" applyBorder="1" applyAlignment="1">
      <alignment horizontal="center" vertical="center"/>
    </xf>
    <xf numFmtId="1" fontId="59" fillId="18" borderId="135" xfId="0" applyNumberFormat="1" applyFont="1" applyFill="1" applyBorder="1" applyAlignment="1">
      <alignment horizontal="center" vertical="center"/>
    </xf>
    <xf numFmtId="1" fontId="86" fillId="18" borderId="133" xfId="0" applyNumberFormat="1" applyFont="1" applyFill="1" applyBorder="1" applyAlignment="1">
      <alignment horizontal="center" vertical="center"/>
    </xf>
    <xf numFmtId="1" fontId="8" fillId="17" borderId="8" xfId="0" applyNumberFormat="1" applyFont="1" applyFill="1" applyBorder="1" applyAlignment="1">
      <alignment horizontal="center" vertical="center"/>
    </xf>
    <xf numFmtId="0" fontId="8" fillId="17" borderId="137" xfId="0" applyFont="1" applyFill="1" applyBorder="1" applyAlignment="1">
      <alignment horizontal="center" vertical="center"/>
    </xf>
    <xf numFmtId="1" fontId="86" fillId="0" borderId="153" xfId="0" applyNumberFormat="1" applyFont="1" applyBorder="1" applyAlignment="1">
      <alignment horizontal="center" vertical="center"/>
    </xf>
    <xf numFmtId="166" fontId="88" fillId="2" borderId="0" xfId="0" applyNumberFormat="1" applyFont="1" applyFill="1" applyAlignment="1">
      <alignment horizontal="center" vertical="center"/>
    </xf>
    <xf numFmtId="0" fontId="8" fillId="0" borderId="84" xfId="0" applyFont="1" applyBorder="1" applyAlignment="1" applyProtection="1">
      <alignment horizontal="center" vertical="center"/>
      <protection locked="0"/>
    </xf>
    <xf numFmtId="0" fontId="90" fillId="0" borderId="0" xfId="32" applyFont="1" applyAlignment="1">
      <alignment vertical="center"/>
    </xf>
    <xf numFmtId="0" fontId="44" fillId="0" borderId="0" xfId="32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1" fontId="27" fillId="0" borderId="0" xfId="0" applyNumberFormat="1" applyFont="1"/>
    <xf numFmtId="0" fontId="27" fillId="18" borderId="0" xfId="0" applyFont="1" applyFill="1" applyAlignment="1">
      <alignment horizontal="center"/>
    </xf>
    <xf numFmtId="0" fontId="27" fillId="18" borderId="0" xfId="0" applyFont="1" applyFill="1"/>
    <xf numFmtId="1" fontId="27" fillId="18" borderId="0" xfId="0" applyNumberFormat="1" applyFont="1" applyFill="1"/>
    <xf numFmtId="0" fontId="27" fillId="9" borderId="0" xfId="0" applyFont="1" applyFill="1" applyAlignment="1">
      <alignment horizontal="center"/>
    </xf>
    <xf numFmtId="0" fontId="27" fillId="9" borderId="0" xfId="0" applyFont="1" applyFill="1"/>
    <xf numFmtId="1" fontId="27" fillId="9" borderId="0" xfId="0" applyNumberFormat="1" applyFont="1" applyFill="1"/>
    <xf numFmtId="9" fontId="27" fillId="0" borderId="0" xfId="25" applyFont="1"/>
    <xf numFmtId="0" fontId="28" fillId="0" borderId="0" xfId="0" applyFont="1"/>
    <xf numFmtId="0" fontId="28" fillId="0" borderId="191" xfId="0" applyFont="1" applyBorder="1" applyAlignment="1">
      <alignment horizontal="center"/>
    </xf>
    <xf numFmtId="0" fontId="28" fillId="0" borderId="192" xfId="0" applyFont="1" applyBorder="1" applyAlignment="1">
      <alignment horizontal="center"/>
    </xf>
    <xf numFmtId="0" fontId="28" fillId="0" borderId="194" xfId="0" applyFont="1" applyBorder="1" applyAlignment="1">
      <alignment horizontal="center"/>
    </xf>
    <xf numFmtId="0" fontId="28" fillId="0" borderId="192" xfId="0" applyFont="1" applyBorder="1"/>
    <xf numFmtId="0" fontId="28" fillId="0" borderId="195" xfId="0" applyFont="1" applyBorder="1" applyAlignment="1">
      <alignment horizontal="center"/>
    </xf>
    <xf numFmtId="0" fontId="28" fillId="0" borderId="197" xfId="0" applyFont="1" applyBorder="1" applyAlignment="1">
      <alignment horizontal="center"/>
    </xf>
    <xf numFmtId="0" fontId="28" fillId="0" borderId="198" xfId="0" applyFont="1" applyBorder="1"/>
    <xf numFmtId="0" fontId="28" fillId="0" borderId="200" xfId="0" applyFont="1" applyBorder="1" applyAlignment="1">
      <alignment horizontal="center"/>
    </xf>
    <xf numFmtId="0" fontId="28" fillId="0" borderId="201" xfId="0" applyFont="1" applyBorder="1"/>
    <xf numFmtId="0" fontId="28" fillId="0" borderId="203" xfId="0" applyFont="1" applyBorder="1" applyAlignment="1">
      <alignment horizontal="center"/>
    </xf>
    <xf numFmtId="0" fontId="28" fillId="0" borderId="204" xfId="0" applyFont="1" applyBorder="1"/>
    <xf numFmtId="0" fontId="28" fillId="0" borderId="201" xfId="0" applyFont="1" applyBorder="1" applyAlignment="1">
      <alignment horizontal="center"/>
    </xf>
    <xf numFmtId="0" fontId="28" fillId="20" borderId="187" xfId="0" applyFont="1" applyFill="1" applyBorder="1" applyAlignment="1">
      <alignment horizontal="center"/>
    </xf>
    <xf numFmtId="0" fontId="28" fillId="20" borderId="188" xfId="0" applyFont="1" applyFill="1" applyBorder="1" applyAlignment="1">
      <alignment horizontal="center"/>
    </xf>
    <xf numFmtId="0" fontId="28" fillId="20" borderId="189" xfId="0" applyFont="1" applyFill="1" applyBorder="1" applyAlignment="1">
      <alignment horizontal="center"/>
    </xf>
    <xf numFmtId="15" fontId="97" fillId="0" borderId="0" xfId="0" applyNumberFormat="1" applyFont="1" applyAlignment="1">
      <alignment vertical="center"/>
    </xf>
    <xf numFmtId="0" fontId="97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1" fontId="94" fillId="0" borderId="0" xfId="0" applyNumberFormat="1" applyFont="1" applyAlignment="1">
      <alignment vertical="center"/>
    </xf>
    <xf numFmtId="15" fontId="98" fillId="0" borderId="0" xfId="0" applyNumberFormat="1" applyFont="1" applyAlignment="1">
      <alignment vertical="center"/>
    </xf>
    <xf numFmtId="0" fontId="99" fillId="0" borderId="0" xfId="0" applyFont="1" applyAlignment="1">
      <alignment vertical="center"/>
    </xf>
    <xf numFmtId="0" fontId="28" fillId="20" borderId="196" xfId="0" applyFont="1" applyFill="1" applyBorder="1" applyAlignment="1">
      <alignment horizontal="center"/>
    </xf>
    <xf numFmtId="0" fontId="28" fillId="0" borderId="198" xfId="0" applyFont="1" applyBorder="1" applyAlignment="1">
      <alignment horizontal="center"/>
    </xf>
    <xf numFmtId="0" fontId="28" fillId="20" borderId="199" xfId="0" applyFont="1" applyFill="1" applyBorder="1" applyAlignment="1">
      <alignment horizontal="center"/>
    </xf>
    <xf numFmtId="0" fontId="94" fillId="2" borderId="0" xfId="0" applyFont="1" applyFill="1" applyAlignment="1">
      <alignment horizontal="center" vertical="center"/>
    </xf>
    <xf numFmtId="0" fontId="101" fillId="2" borderId="0" xfId="0" applyFont="1" applyFill="1" applyAlignment="1">
      <alignment horizontal="centerContinuous" vertical="center"/>
    </xf>
    <xf numFmtId="0" fontId="101" fillId="2" borderId="0" xfId="0" applyFont="1" applyFill="1" applyAlignment="1">
      <alignment vertical="center"/>
    </xf>
    <xf numFmtId="0" fontId="94" fillId="2" borderId="0" xfId="0" applyFont="1" applyFill="1" applyAlignment="1">
      <alignment horizontal="centerContinuous" vertical="center"/>
    </xf>
    <xf numFmtId="0" fontId="94" fillId="17" borderId="0" xfId="0" applyFont="1" applyFill="1" applyAlignment="1">
      <alignment vertical="center"/>
    </xf>
    <xf numFmtId="0" fontId="101" fillId="2" borderId="0" xfId="0" applyFont="1" applyFill="1" applyAlignment="1">
      <alignment horizontal="left" vertical="center"/>
    </xf>
    <xf numFmtId="0" fontId="94" fillId="2" borderId="0" xfId="0" applyFont="1" applyFill="1" applyAlignment="1">
      <alignment vertical="center"/>
    </xf>
    <xf numFmtId="0" fontId="101" fillId="2" borderId="0" xfId="0" applyFont="1" applyFill="1" applyAlignment="1" applyProtection="1">
      <alignment vertical="center"/>
      <protection locked="0"/>
    </xf>
    <xf numFmtId="15" fontId="101" fillId="2" borderId="0" xfId="0" applyNumberFormat="1" applyFont="1" applyFill="1" applyAlignment="1">
      <alignment vertical="center"/>
    </xf>
    <xf numFmtId="0" fontId="101" fillId="2" borderId="53" xfId="0" applyFont="1" applyFill="1" applyBorder="1" applyAlignment="1">
      <alignment horizontal="center" vertical="center"/>
    </xf>
    <xf numFmtId="0" fontId="101" fillId="2" borderId="0" xfId="0" applyFont="1" applyFill="1" applyAlignment="1">
      <alignment horizontal="center" vertical="center"/>
    </xf>
    <xf numFmtId="164" fontId="102" fillId="2" borderId="0" xfId="0" applyNumberFormat="1" applyFont="1" applyFill="1" applyAlignment="1">
      <alignment horizontal="center" vertical="center"/>
    </xf>
    <xf numFmtId="0" fontId="94" fillId="2" borderId="54" xfId="0" applyFont="1" applyFill="1" applyBorder="1" applyAlignment="1">
      <alignment vertical="center" wrapText="1"/>
    </xf>
    <xf numFmtId="0" fontId="94" fillId="2" borderId="43" xfId="0" applyFont="1" applyFill="1" applyBorder="1" applyAlignment="1">
      <alignment horizontal="center" vertical="center" wrapText="1"/>
    </xf>
    <xf numFmtId="0" fontId="94" fillId="17" borderId="54" xfId="0" applyFont="1" applyFill="1" applyBorder="1" applyAlignment="1">
      <alignment horizontal="center" vertical="center" wrapText="1"/>
    </xf>
    <xf numFmtId="0" fontId="94" fillId="2" borderId="30" xfId="0" applyFont="1" applyFill="1" applyBorder="1" applyAlignment="1">
      <alignment horizontal="centerContinuous" vertical="center" wrapText="1"/>
    </xf>
    <xf numFmtId="0" fontId="94" fillId="2" borderId="40" xfId="0" applyFont="1" applyFill="1" applyBorder="1" applyAlignment="1">
      <alignment horizontal="centerContinuous" vertical="center" wrapText="1"/>
    </xf>
    <xf numFmtId="0" fontId="94" fillId="17" borderId="43" xfId="0" applyFont="1" applyFill="1" applyBorder="1" applyAlignment="1">
      <alignment horizontal="center" vertical="center" wrapText="1"/>
    </xf>
    <xf numFmtId="0" fontId="94" fillId="17" borderId="54" xfId="0" applyFont="1" applyFill="1" applyBorder="1" applyAlignment="1">
      <alignment horizontal="center" vertical="center"/>
    </xf>
    <xf numFmtId="0" fontId="94" fillId="2" borderId="43" xfId="0" applyFont="1" applyFill="1" applyBorder="1" applyAlignment="1">
      <alignment horizontal="center" vertical="center"/>
    </xf>
    <xf numFmtId="0" fontId="94" fillId="2" borderId="4" xfId="0" applyFont="1" applyFill="1" applyBorder="1" applyAlignment="1">
      <alignment horizontal="centerContinuous" vertical="center"/>
    </xf>
    <xf numFmtId="0" fontId="94" fillId="17" borderId="0" xfId="0" applyFont="1" applyFill="1" applyAlignment="1">
      <alignment horizontal="center" vertical="center"/>
    </xf>
    <xf numFmtId="0" fontId="103" fillId="17" borderId="94" xfId="0" applyFont="1" applyFill="1" applyBorder="1" applyAlignment="1">
      <alignment horizontal="center" vertical="center"/>
    </xf>
    <xf numFmtId="0" fontId="103" fillId="17" borderId="24" xfId="0" applyFont="1" applyFill="1" applyBorder="1" applyAlignment="1">
      <alignment horizontal="center" vertical="center"/>
    </xf>
    <xf numFmtId="0" fontId="94" fillId="2" borderId="57" xfId="0" applyFont="1" applyFill="1" applyBorder="1" applyAlignment="1">
      <alignment vertical="center"/>
    </xf>
    <xf numFmtId="0" fontId="94" fillId="2" borderId="58" xfId="0" applyFont="1" applyFill="1" applyBorder="1" applyAlignment="1">
      <alignment vertical="center"/>
    </xf>
    <xf numFmtId="0" fontId="94" fillId="17" borderId="57" xfId="0" applyFont="1" applyFill="1" applyBorder="1" applyAlignment="1">
      <alignment horizontal="center" vertical="center"/>
    </xf>
    <xf numFmtId="0" fontId="94" fillId="2" borderId="59" xfId="0" applyFont="1" applyFill="1" applyBorder="1" applyAlignment="1">
      <alignment horizontal="center" vertical="center" wrapText="1"/>
    </xf>
    <xf numFmtId="0" fontId="94" fillId="2" borderId="59" xfId="0" applyFont="1" applyFill="1" applyBorder="1" applyAlignment="1">
      <alignment horizontal="center" vertical="center"/>
    </xf>
    <xf numFmtId="0" fontId="94" fillId="2" borderId="94" xfId="0" applyFont="1" applyFill="1" applyBorder="1" applyAlignment="1">
      <alignment horizontal="center" vertical="center"/>
    </xf>
    <xf numFmtId="0" fontId="94" fillId="17" borderId="126" xfId="0" applyFont="1" applyFill="1" applyBorder="1" applyAlignment="1">
      <alignment horizontal="center" vertical="center"/>
    </xf>
    <xf numFmtId="0" fontId="94" fillId="17" borderId="84" xfId="0" applyFont="1" applyFill="1" applyBorder="1" applyAlignment="1">
      <alignment horizontal="center" vertical="center" wrapText="1"/>
    </xf>
    <xf numFmtId="1" fontId="94" fillId="0" borderId="61" xfId="0" applyNumberFormat="1" applyFont="1" applyBorder="1" applyAlignment="1">
      <alignment horizontal="center" vertical="center" wrapText="1"/>
    </xf>
    <xf numFmtId="0" fontId="94" fillId="0" borderId="61" xfId="0" applyFont="1" applyBorder="1" applyAlignment="1">
      <alignment horizontal="center" vertical="center"/>
    </xf>
    <xf numFmtId="1" fontId="94" fillId="17" borderId="0" xfId="0" applyNumberFormat="1" applyFont="1" applyFill="1" applyAlignment="1">
      <alignment vertical="center"/>
    </xf>
    <xf numFmtId="0" fontId="94" fillId="17" borderId="64" xfId="0" applyFont="1" applyFill="1" applyBorder="1" applyAlignment="1">
      <alignment horizontal="center" vertical="center" wrapText="1"/>
    </xf>
    <xf numFmtId="1" fontId="94" fillId="0" borderId="65" xfId="0" applyNumberFormat="1" applyFont="1" applyBorder="1" applyAlignment="1">
      <alignment horizontal="center" vertical="center" wrapText="1"/>
    </xf>
    <xf numFmtId="0" fontId="94" fillId="0" borderId="66" xfId="0" applyFont="1" applyBorder="1" applyAlignment="1" applyProtection="1">
      <alignment horizontal="center" vertical="center"/>
      <protection locked="0"/>
    </xf>
    <xf numFmtId="1" fontId="94" fillId="17" borderId="85" xfId="0" applyNumberFormat="1" applyFont="1" applyFill="1" applyBorder="1" applyAlignment="1">
      <alignment horizontal="center" vertical="center"/>
    </xf>
    <xf numFmtId="0" fontId="94" fillId="0" borderId="117" xfId="0" applyFont="1" applyBorder="1" applyAlignment="1">
      <alignment horizontal="center" vertical="center"/>
    </xf>
    <xf numFmtId="0" fontId="94" fillId="17" borderId="73" xfId="0" applyFont="1" applyFill="1" applyBorder="1" applyAlignment="1">
      <alignment horizontal="center" vertical="center" wrapText="1"/>
    </xf>
    <xf numFmtId="1" fontId="94" fillId="0" borderId="69" xfId="0" applyNumberFormat="1" applyFont="1" applyBorder="1" applyAlignment="1">
      <alignment horizontal="center" vertical="center" wrapText="1"/>
    </xf>
    <xf numFmtId="0" fontId="94" fillId="0" borderId="69" xfId="0" applyFont="1" applyBorder="1" applyAlignment="1">
      <alignment horizontal="center" vertical="center"/>
    </xf>
    <xf numFmtId="0" fontId="94" fillId="17" borderId="107" xfId="0" applyFont="1" applyFill="1" applyBorder="1" applyAlignment="1">
      <alignment horizontal="center" vertical="center" wrapText="1"/>
    </xf>
    <xf numFmtId="1" fontId="94" fillId="0" borderId="146" xfId="0" applyNumberFormat="1" applyFont="1" applyBorder="1" applyAlignment="1">
      <alignment horizontal="center" vertical="center" wrapText="1"/>
    </xf>
    <xf numFmtId="0" fontId="94" fillId="0" borderId="72" xfId="0" applyFont="1" applyBorder="1" applyAlignment="1" applyProtection="1">
      <alignment horizontal="center" vertical="center"/>
      <protection locked="0"/>
    </xf>
    <xf numFmtId="1" fontId="94" fillId="0" borderId="182" xfId="0" applyNumberFormat="1" applyFont="1" applyBorder="1" applyAlignment="1">
      <alignment horizontal="center" vertical="center" wrapText="1"/>
    </xf>
    <xf numFmtId="0" fontId="94" fillId="0" borderId="66" xfId="0" applyFont="1" applyBorder="1" applyAlignment="1">
      <alignment horizontal="center" vertical="center"/>
    </xf>
    <xf numFmtId="15" fontId="94" fillId="17" borderId="0" xfId="0" applyNumberFormat="1" applyFont="1" applyFill="1" applyAlignment="1">
      <alignment vertical="center"/>
    </xf>
    <xf numFmtId="0" fontId="94" fillId="0" borderId="69" xfId="0" applyFont="1" applyBorder="1" applyAlignment="1" applyProtection="1">
      <alignment horizontal="center" vertical="center"/>
      <protection locked="0"/>
    </xf>
    <xf numFmtId="1" fontId="94" fillId="0" borderId="181" xfId="0" applyNumberFormat="1" applyFont="1" applyBorder="1" applyAlignment="1">
      <alignment horizontal="center" vertical="center" wrapText="1"/>
    </xf>
    <xf numFmtId="0" fontId="94" fillId="0" borderId="90" xfId="0" applyFont="1" applyBorder="1" applyAlignment="1">
      <alignment horizontal="center" vertical="center"/>
    </xf>
    <xf numFmtId="0" fontId="94" fillId="17" borderId="75" xfId="0" applyFont="1" applyFill="1" applyBorder="1" applyAlignment="1">
      <alignment horizontal="center" vertical="center" wrapText="1"/>
    </xf>
    <xf numFmtId="1" fontId="94" fillId="0" borderId="76" xfId="0" applyNumberFormat="1" applyFont="1" applyBorder="1" applyAlignment="1">
      <alignment horizontal="center" vertical="center" wrapText="1"/>
    </xf>
    <xf numFmtId="0" fontId="94" fillId="0" borderId="77" xfId="0" applyFont="1" applyBorder="1" applyAlignment="1">
      <alignment horizontal="center" vertical="center"/>
    </xf>
    <xf numFmtId="0" fontId="94" fillId="0" borderId="0" xfId="0" applyFont="1" applyAlignment="1" applyProtection="1">
      <alignment horizontal="center" vertical="center"/>
      <protection locked="0"/>
    </xf>
    <xf numFmtId="0" fontId="94" fillId="2" borderId="0" xfId="0" applyFont="1" applyFill="1" applyAlignment="1">
      <alignment vertical="center" wrapText="1"/>
    </xf>
    <xf numFmtId="0" fontId="94" fillId="0" borderId="0" xfId="0" applyFont="1" applyAlignment="1" applyProtection="1">
      <alignment horizontal="left" vertical="center"/>
      <protection locked="0"/>
    </xf>
    <xf numFmtId="0" fontId="94" fillId="17" borderId="0" xfId="0" applyFont="1" applyFill="1" applyAlignment="1" applyProtection="1">
      <alignment horizontal="center" vertical="center"/>
      <protection locked="0"/>
    </xf>
    <xf numFmtId="1" fontId="94" fillId="2" borderId="0" xfId="0" applyNumberFormat="1" applyFont="1" applyFill="1" applyAlignment="1">
      <alignment horizontal="center" vertical="center"/>
    </xf>
    <xf numFmtId="0" fontId="94" fillId="17" borderId="0" xfId="0" applyFont="1" applyFill="1" applyAlignment="1">
      <alignment horizontal="center" vertical="center" wrapText="1"/>
    </xf>
    <xf numFmtId="0" fontId="101" fillId="17" borderId="0" xfId="0" applyFont="1" applyFill="1" applyAlignment="1">
      <alignment vertical="center"/>
    </xf>
    <xf numFmtId="0" fontId="94" fillId="2" borderId="0" xfId="0" applyFont="1" applyFill="1" applyAlignment="1">
      <alignment horizontal="left" vertical="center"/>
    </xf>
    <xf numFmtId="0" fontId="94" fillId="17" borderId="3" xfId="0" applyFont="1" applyFill="1" applyBorder="1" applyAlignment="1">
      <alignment vertical="center"/>
    </xf>
    <xf numFmtId="0" fontId="94" fillId="17" borderId="26" xfId="0" applyFont="1" applyFill="1" applyBorder="1" applyAlignment="1">
      <alignment vertical="center"/>
    </xf>
    <xf numFmtId="0" fontId="94" fillId="0" borderId="29" xfId="0" applyFont="1" applyBorder="1" applyAlignment="1">
      <alignment horizontal="center" vertical="center"/>
    </xf>
    <xf numFmtId="0" fontId="94" fillId="0" borderId="27" xfId="0" applyFont="1" applyBorder="1" applyAlignment="1">
      <alignment horizontal="center" vertical="center"/>
    </xf>
    <xf numFmtId="0" fontId="94" fillId="0" borderId="34" xfId="0" applyFont="1" applyBorder="1" applyAlignment="1">
      <alignment horizontal="center" vertical="center"/>
    </xf>
    <xf numFmtId="0" fontId="94" fillId="0" borderId="26" xfId="0" applyFont="1" applyBorder="1" applyAlignment="1">
      <alignment horizontal="center" vertical="center"/>
    </xf>
    <xf numFmtId="0" fontId="101" fillId="0" borderId="29" xfId="0" applyFont="1" applyBorder="1" applyAlignment="1">
      <alignment horizontal="center" vertical="center"/>
    </xf>
    <xf numFmtId="0" fontId="94" fillId="17" borderId="26" xfId="0" applyFont="1" applyFill="1" applyBorder="1" applyAlignment="1">
      <alignment horizontal="center" vertical="center"/>
    </xf>
    <xf numFmtId="0" fontId="94" fillId="17" borderId="45" xfId="0" applyFont="1" applyFill="1" applyBorder="1" applyAlignment="1">
      <alignment horizontal="center" vertical="center"/>
    </xf>
    <xf numFmtId="1" fontId="94" fillId="17" borderId="8" xfId="0" applyNumberFormat="1" applyFont="1" applyFill="1" applyBorder="1" applyAlignment="1">
      <alignment vertical="center"/>
    </xf>
    <xf numFmtId="1" fontId="94" fillId="0" borderId="11" xfId="0" applyNumberFormat="1" applyFont="1" applyBorder="1" applyAlignment="1">
      <alignment horizontal="center" vertical="center"/>
    </xf>
    <xf numFmtId="1" fontId="94" fillId="0" borderId="9" xfId="0" applyNumberFormat="1" applyFont="1" applyBorder="1" applyAlignment="1">
      <alignment horizontal="center" vertical="center"/>
    </xf>
    <xf numFmtId="1" fontId="94" fillId="0" borderId="7" xfId="0" applyNumberFormat="1" applyFont="1" applyBorder="1" applyAlignment="1">
      <alignment horizontal="center" vertical="center"/>
    </xf>
    <xf numFmtId="1" fontId="94" fillId="0" borderId="8" xfId="0" applyNumberFormat="1" applyFont="1" applyBorder="1" applyAlignment="1">
      <alignment horizontal="center" vertical="center"/>
    </xf>
    <xf numFmtId="1" fontId="103" fillId="0" borderId="9" xfId="0" applyNumberFormat="1" applyFont="1" applyBorder="1" applyAlignment="1">
      <alignment horizontal="center" vertical="center"/>
    </xf>
    <xf numFmtId="1" fontId="94" fillId="0" borderId="47" xfId="0" applyNumberFormat="1" applyFont="1" applyBorder="1" applyAlignment="1">
      <alignment horizontal="center" vertical="center"/>
    </xf>
    <xf numFmtId="1" fontId="94" fillId="17" borderId="21" xfId="0" applyNumberFormat="1" applyFont="1" applyFill="1" applyBorder="1" applyAlignment="1">
      <alignment vertical="center"/>
    </xf>
    <xf numFmtId="1" fontId="94" fillId="0" borderId="49" xfId="0" applyNumberFormat="1" applyFont="1" applyBorder="1" applyAlignment="1">
      <alignment horizontal="center" vertical="center"/>
    </xf>
    <xf numFmtId="1" fontId="94" fillId="0" borderId="110" xfId="0" applyNumberFormat="1" applyFont="1" applyBorder="1" applyAlignment="1">
      <alignment horizontal="center" vertical="center"/>
    </xf>
    <xf numFmtId="1" fontId="94" fillId="0" borderId="21" xfId="0" applyNumberFormat="1" applyFont="1" applyBorder="1" applyAlignment="1">
      <alignment horizontal="center" vertical="center"/>
    </xf>
    <xf numFmtId="1" fontId="103" fillId="0" borderId="47" xfId="0" applyNumberFormat="1" applyFont="1" applyBorder="1" applyAlignment="1">
      <alignment horizontal="center" vertical="center"/>
    </xf>
    <xf numFmtId="0" fontId="94" fillId="17" borderId="21" xfId="0" applyFont="1" applyFill="1" applyBorder="1" applyAlignment="1">
      <alignment vertical="center"/>
    </xf>
    <xf numFmtId="1" fontId="94" fillId="17" borderId="21" xfId="0" applyNumberFormat="1" applyFont="1" applyFill="1" applyBorder="1" applyAlignment="1">
      <alignment horizontal="left" vertical="center"/>
    </xf>
    <xf numFmtId="0" fontId="94" fillId="17" borderId="21" xfId="0" applyFont="1" applyFill="1" applyBorder="1" applyAlignment="1">
      <alignment horizontal="center" vertical="center"/>
    </xf>
    <xf numFmtId="1" fontId="94" fillId="0" borderId="21" xfId="0" applyNumberFormat="1" applyFont="1" applyBorder="1" applyAlignment="1">
      <alignment horizontal="left" vertical="center"/>
    </xf>
    <xf numFmtId="1" fontId="105" fillId="0" borderId="47" xfId="0" applyNumberFormat="1" applyFont="1" applyBorder="1" applyAlignment="1">
      <alignment horizontal="center" vertical="center"/>
    </xf>
    <xf numFmtId="1" fontId="94" fillId="0" borderId="22" xfId="0" applyNumberFormat="1" applyFont="1" applyBorder="1" applyAlignment="1">
      <alignment horizontal="left" vertical="center"/>
    </xf>
    <xf numFmtId="1" fontId="94" fillId="0" borderId="38" xfId="0" applyNumberFormat="1" applyFont="1" applyBorder="1" applyAlignment="1">
      <alignment horizontal="center" vertical="center"/>
    </xf>
    <xf numFmtId="1" fontId="105" fillId="0" borderId="23" xfId="0" applyNumberFormat="1" applyFont="1" applyBorder="1" applyAlignment="1">
      <alignment horizontal="center" vertical="center"/>
    </xf>
    <xf numFmtId="0" fontId="94" fillId="17" borderId="26" xfId="0" applyFont="1" applyFill="1" applyBorder="1" applyAlignment="1">
      <alignment horizontal="left" vertical="center"/>
    </xf>
    <xf numFmtId="1" fontId="94" fillId="0" borderId="27" xfId="0" applyNumberFormat="1" applyFont="1" applyBorder="1" applyAlignment="1">
      <alignment horizontal="center" vertical="center"/>
    </xf>
    <xf numFmtId="1" fontId="94" fillId="17" borderId="26" xfId="0" applyNumberFormat="1" applyFont="1" applyFill="1" applyBorder="1" applyAlignment="1">
      <alignment horizontal="center" vertical="center"/>
    </xf>
    <xf numFmtId="0" fontId="101" fillId="17" borderId="0" xfId="0" applyFont="1" applyFill="1" applyAlignment="1">
      <alignment horizontal="center" vertical="center" wrapText="1"/>
    </xf>
    <xf numFmtId="0" fontId="94" fillId="17" borderId="0" xfId="0" applyFont="1" applyFill="1" applyAlignment="1">
      <alignment horizontal="left" vertical="center"/>
    </xf>
    <xf numFmtId="1" fontId="94" fillId="17" borderId="0" xfId="0" applyNumberFormat="1" applyFont="1" applyFill="1" applyAlignment="1">
      <alignment horizontal="center" vertical="center"/>
    </xf>
    <xf numFmtId="1" fontId="94" fillId="0" borderId="0" xfId="0" applyNumberFormat="1" applyFont="1" applyAlignment="1">
      <alignment horizontal="center" vertical="center"/>
    </xf>
    <xf numFmtId="0" fontId="100" fillId="0" borderId="0" xfId="0" applyFont="1"/>
    <xf numFmtId="0" fontId="107" fillId="17" borderId="84" xfId="0" applyFont="1" applyFill="1" applyBorder="1" applyAlignment="1">
      <alignment horizontal="center" vertical="center"/>
    </xf>
    <xf numFmtId="0" fontId="107" fillId="17" borderId="64" xfId="0" applyFont="1" applyFill="1" applyBorder="1" applyAlignment="1" applyProtection="1">
      <alignment horizontal="center" vertical="center"/>
      <protection locked="0"/>
    </xf>
    <xf numFmtId="0" fontId="107" fillId="17" borderId="73" xfId="0" applyFont="1" applyFill="1" applyBorder="1" applyAlignment="1">
      <alignment horizontal="center" vertical="center"/>
    </xf>
    <xf numFmtId="0" fontId="107" fillId="17" borderId="71" xfId="0" applyFont="1" applyFill="1" applyBorder="1" applyAlignment="1" applyProtection="1">
      <alignment horizontal="center" vertical="center"/>
      <protection locked="0"/>
    </xf>
    <xf numFmtId="0" fontId="107" fillId="0" borderId="64" xfId="0" applyFont="1" applyBorder="1" applyAlignment="1" applyProtection="1">
      <alignment horizontal="center" vertical="center"/>
      <protection locked="0"/>
    </xf>
    <xf numFmtId="0" fontId="107" fillId="0" borderId="73" xfId="0" applyFont="1" applyBorder="1" applyAlignment="1" applyProtection="1">
      <alignment horizontal="center" vertical="center"/>
      <protection locked="0"/>
    </xf>
    <xf numFmtId="0" fontId="107" fillId="17" borderId="107" xfId="0" applyFont="1" applyFill="1" applyBorder="1" applyAlignment="1" applyProtection="1">
      <alignment horizontal="center" vertical="center"/>
      <protection locked="0"/>
    </xf>
    <xf numFmtId="0" fontId="107" fillId="0" borderId="75" xfId="0" applyFont="1" applyBorder="1" applyAlignment="1" applyProtection="1">
      <alignment horizontal="center" vertical="center"/>
      <protection locked="0"/>
    </xf>
    <xf numFmtId="1" fontId="107" fillId="17" borderId="164" xfId="0" applyNumberFormat="1" applyFont="1" applyFill="1" applyBorder="1" applyAlignment="1">
      <alignment horizontal="center" vertical="center"/>
    </xf>
    <xf numFmtId="1" fontId="107" fillId="17" borderId="82" xfId="0" applyNumberFormat="1" applyFont="1" applyFill="1" applyBorder="1" applyAlignment="1">
      <alignment horizontal="center" vertical="center"/>
    </xf>
    <xf numFmtId="1" fontId="107" fillId="17" borderId="136" xfId="0" applyNumberFormat="1" applyFont="1" applyFill="1" applyBorder="1" applyAlignment="1">
      <alignment horizontal="center" vertical="center"/>
    </xf>
    <xf numFmtId="1" fontId="107" fillId="17" borderId="85" xfId="0" applyNumberFormat="1" applyFont="1" applyFill="1" applyBorder="1" applyAlignment="1">
      <alignment horizontal="center" vertical="center"/>
    </xf>
    <xf numFmtId="1" fontId="107" fillId="17" borderId="165" xfId="0" applyNumberFormat="1" applyFont="1" applyFill="1" applyBorder="1" applyAlignment="1">
      <alignment horizontal="center" vertical="center"/>
    </xf>
    <xf numFmtId="1" fontId="107" fillId="17" borderId="88" xfId="0" applyNumberFormat="1" applyFont="1" applyFill="1" applyBorder="1" applyAlignment="1">
      <alignment horizontal="center" vertical="center"/>
    </xf>
    <xf numFmtId="1" fontId="107" fillId="17" borderId="161" xfId="0" applyNumberFormat="1" applyFont="1" applyFill="1" applyBorder="1" applyAlignment="1">
      <alignment horizontal="center" vertical="center"/>
    </xf>
    <xf numFmtId="1" fontId="107" fillId="17" borderId="131" xfId="0" applyNumberFormat="1" applyFont="1" applyFill="1" applyBorder="1" applyAlignment="1">
      <alignment horizontal="center" vertical="center"/>
    </xf>
    <xf numFmtId="1" fontId="107" fillId="0" borderId="136" xfId="0" applyNumberFormat="1" applyFont="1" applyBorder="1" applyAlignment="1">
      <alignment horizontal="center" vertical="center"/>
    </xf>
    <xf numFmtId="1" fontId="107" fillId="0" borderId="85" xfId="0" applyNumberFormat="1" applyFont="1" applyBorder="1" applyAlignment="1">
      <alignment horizontal="center" vertical="center"/>
    </xf>
    <xf numFmtId="1" fontId="107" fillId="0" borderId="165" xfId="0" applyNumberFormat="1" applyFont="1" applyBorder="1" applyAlignment="1">
      <alignment horizontal="center" vertical="center"/>
    </xf>
    <xf numFmtId="1" fontId="107" fillId="0" borderId="88" xfId="0" applyNumberFormat="1" applyFont="1" applyBorder="1" applyAlignment="1">
      <alignment horizontal="center" vertical="center"/>
    </xf>
    <xf numFmtId="1" fontId="107" fillId="17" borderId="170" xfId="0" applyNumberFormat="1" applyFont="1" applyFill="1" applyBorder="1" applyAlignment="1">
      <alignment horizontal="center" vertical="center"/>
    </xf>
    <xf numFmtId="1" fontId="107" fillId="17" borderId="115" xfId="0" applyNumberFormat="1" applyFont="1" applyFill="1" applyBorder="1" applyAlignment="1">
      <alignment horizontal="center" vertical="center"/>
    </xf>
    <xf numFmtId="1" fontId="107" fillId="0" borderId="163" xfId="0" applyNumberFormat="1" applyFont="1" applyBorder="1" applyAlignment="1">
      <alignment horizontal="center" vertical="center"/>
    </xf>
    <xf numFmtId="1" fontId="107" fillId="0" borderId="91" xfId="0" applyNumberFormat="1" applyFont="1" applyBorder="1" applyAlignment="1">
      <alignment horizontal="center" vertical="center"/>
    </xf>
    <xf numFmtId="0" fontId="110" fillId="4" borderId="2" xfId="0" applyFont="1" applyFill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107" fillId="0" borderId="9" xfId="0" applyFont="1" applyBorder="1" applyAlignment="1">
      <alignment horizontal="center" vertical="center"/>
    </xf>
    <xf numFmtId="0" fontId="107" fillId="0" borderId="79" xfId="0" applyFont="1" applyBorder="1" applyAlignment="1">
      <alignment horizontal="center" vertical="center"/>
    </xf>
    <xf numFmtId="0" fontId="107" fillId="0" borderId="47" xfId="0" applyFont="1" applyBorder="1" applyAlignment="1">
      <alignment horizontal="center" vertical="center"/>
    </xf>
    <xf numFmtId="0" fontId="107" fillId="0" borderId="21" xfId="0" applyFont="1" applyBorder="1" applyAlignment="1">
      <alignment horizontal="center" vertical="center"/>
    </xf>
    <xf numFmtId="0" fontId="107" fillId="0" borderId="23" xfId="0" applyFont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09" fillId="17" borderId="38" xfId="0" applyFont="1" applyFill="1" applyBorder="1" applyAlignment="1">
      <alignment vertical="center"/>
    </xf>
    <xf numFmtId="0" fontId="111" fillId="17" borderId="142" xfId="0" applyFont="1" applyFill="1" applyBorder="1" applyAlignment="1">
      <alignment vertical="center"/>
    </xf>
    <xf numFmtId="0" fontId="111" fillId="17" borderId="44" xfId="0" applyFont="1" applyFill="1" applyBorder="1" applyAlignment="1">
      <alignment vertical="center"/>
    </xf>
    <xf numFmtId="0" fontId="109" fillId="17" borderId="7" xfId="0" applyFont="1" applyFill="1" applyBorder="1" applyAlignment="1">
      <alignment horizontal="left" vertical="center"/>
    </xf>
    <xf numFmtId="0" fontId="111" fillId="17" borderId="36" xfId="0" applyFont="1" applyFill="1" applyBorder="1" applyAlignment="1">
      <alignment horizontal="left" vertical="center"/>
    </xf>
    <xf numFmtId="0" fontId="111" fillId="17" borderId="41" xfId="0" applyFont="1" applyFill="1" applyBorder="1" applyAlignment="1">
      <alignment horizontal="left" vertical="center"/>
    </xf>
    <xf numFmtId="0" fontId="113" fillId="0" borderId="47" xfId="0" applyFont="1" applyBorder="1" applyAlignment="1">
      <alignment horizontal="center" vertical="center"/>
    </xf>
    <xf numFmtId="0" fontId="112" fillId="0" borderId="22" xfId="0" applyFont="1" applyBorder="1" applyAlignment="1">
      <alignment horizontal="center" vertical="center"/>
    </xf>
    <xf numFmtId="0" fontId="112" fillId="0" borderId="26" xfId="0" applyFont="1" applyBorder="1" applyAlignment="1">
      <alignment horizontal="center" vertical="center"/>
    </xf>
    <xf numFmtId="0" fontId="107" fillId="0" borderId="27" xfId="0" applyFont="1" applyBorder="1" applyAlignment="1">
      <alignment horizontal="center" vertical="center"/>
    </xf>
    <xf numFmtId="0" fontId="94" fillId="0" borderId="30" xfId="0" applyFont="1" applyBorder="1" applyAlignment="1">
      <alignment horizontal="center" vertical="center"/>
    </xf>
    <xf numFmtId="0" fontId="71" fillId="0" borderId="0" xfId="23" applyFont="1" applyAlignment="1">
      <alignment horizontal="center" vertical="center"/>
    </xf>
    <xf numFmtId="0" fontId="10" fillId="2" borderId="94" xfId="0" applyFont="1" applyFill="1" applyBorder="1" applyAlignment="1">
      <alignment horizontal="right" vertical="center"/>
    </xf>
    <xf numFmtId="0" fontId="10" fillId="2" borderId="56" xfId="0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17" borderId="54" xfId="0" applyFont="1" applyFill="1" applyBorder="1" applyAlignment="1">
      <alignment horizontal="center" vertical="center" wrapText="1"/>
    </xf>
    <xf numFmtId="0" fontId="8" fillId="17" borderId="55" xfId="0" applyFont="1" applyFill="1" applyBorder="1" applyAlignment="1">
      <alignment horizontal="center" vertical="center" wrapText="1"/>
    </xf>
    <xf numFmtId="0" fontId="8" fillId="17" borderId="111" xfId="0" applyFont="1" applyFill="1" applyBorder="1" applyAlignment="1">
      <alignment horizontal="center" vertical="center" wrapText="1"/>
    </xf>
    <xf numFmtId="0" fontId="8" fillId="17" borderId="9" xfId="0" applyFont="1" applyFill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0" fontId="8" fillId="17" borderId="22" xfId="0" applyFont="1" applyFill="1" applyBorder="1" applyAlignment="1">
      <alignment horizontal="center" vertical="center" wrapText="1"/>
    </xf>
    <xf numFmtId="0" fontId="8" fillId="17" borderId="14" xfId="0" applyFont="1" applyFill="1" applyBorder="1" applyAlignment="1">
      <alignment horizontal="center" vertical="center"/>
    </xf>
    <xf numFmtId="0" fontId="8" fillId="17" borderId="24" xfId="0" applyFont="1" applyFill="1" applyBorder="1" applyAlignment="1">
      <alignment horizontal="center" vertical="center" wrapText="1"/>
    </xf>
    <xf numFmtId="0" fontId="8" fillId="17" borderId="16" xfId="0" applyFont="1" applyFill="1" applyBorder="1" applyAlignment="1">
      <alignment horizontal="center" vertical="center"/>
    </xf>
    <xf numFmtId="0" fontId="59" fillId="17" borderId="112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 wrapText="1"/>
    </xf>
    <xf numFmtId="0" fontId="59" fillId="17" borderId="126" xfId="0" applyFont="1" applyFill="1" applyBorder="1" applyAlignment="1">
      <alignment horizontal="center" vertical="center" wrapText="1"/>
    </xf>
    <xf numFmtId="0" fontId="59" fillId="17" borderId="150" xfId="0" applyFont="1" applyFill="1" applyBorder="1" applyAlignment="1">
      <alignment horizontal="center" vertical="center" wrapText="1"/>
    </xf>
    <xf numFmtId="0" fontId="59" fillId="17" borderId="14" xfId="0" applyFont="1" applyFill="1" applyBorder="1" applyAlignment="1">
      <alignment horizontal="center" vertical="center" wrapText="1"/>
    </xf>
    <xf numFmtId="0" fontId="75" fillId="0" borderId="149" xfId="0" applyFont="1" applyBorder="1" applyAlignment="1">
      <alignment horizontal="center" vertical="center" wrapText="1"/>
    </xf>
    <xf numFmtId="0" fontId="75" fillId="0" borderId="126" xfId="0" applyFont="1" applyBorder="1" applyAlignment="1">
      <alignment horizontal="center" vertical="center" wrapText="1"/>
    </xf>
    <xf numFmtId="0" fontId="62" fillId="0" borderId="126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10" fillId="2" borderId="124" xfId="0" applyFont="1" applyFill="1" applyBorder="1" applyAlignment="1">
      <alignment horizontal="center" vertical="center"/>
    </xf>
    <xf numFmtId="0" fontId="10" fillId="2" borderId="125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8" fillId="17" borderId="54" xfId="0" applyFont="1" applyFill="1" applyBorder="1" applyAlignment="1">
      <alignment horizontal="center" vertical="center"/>
    </xf>
    <xf numFmtId="0" fontId="8" fillId="17" borderId="111" xfId="0" applyFont="1" applyFill="1" applyBorder="1" applyAlignment="1">
      <alignment horizontal="center" vertical="center"/>
    </xf>
    <xf numFmtId="0" fontId="8" fillId="17" borderId="30" xfId="0" applyFont="1" applyFill="1" applyBorder="1" applyAlignment="1">
      <alignment horizontal="center" vertical="center"/>
    </xf>
    <xf numFmtId="0" fontId="8" fillId="17" borderId="40" xfId="0" applyFont="1" applyFill="1" applyBorder="1" applyAlignment="1">
      <alignment horizontal="center" vertical="center"/>
    </xf>
    <xf numFmtId="0" fontId="8" fillId="17" borderId="33" xfId="0" applyFont="1" applyFill="1" applyBorder="1" applyAlignment="1">
      <alignment horizontal="center" vertical="center"/>
    </xf>
    <xf numFmtId="0" fontId="8" fillId="17" borderId="45" xfId="0" applyFont="1" applyFill="1" applyBorder="1" applyAlignment="1">
      <alignment horizontal="center" vertical="center"/>
    </xf>
    <xf numFmtId="0" fontId="8" fillId="17" borderId="32" xfId="0" applyFont="1" applyFill="1" applyBorder="1" applyAlignment="1">
      <alignment horizontal="center" vertical="center"/>
    </xf>
    <xf numFmtId="0" fontId="8" fillId="17" borderId="34" xfId="0" applyFont="1" applyFill="1" applyBorder="1" applyAlignment="1">
      <alignment horizontal="center" vertical="center"/>
    </xf>
    <xf numFmtId="0" fontId="8" fillId="17" borderId="29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17" borderId="41" xfId="0" applyFont="1" applyFill="1" applyBorder="1" applyAlignment="1">
      <alignment horizontal="center" vertical="center"/>
    </xf>
    <xf numFmtId="1" fontId="8" fillId="17" borderId="31" xfId="0" applyNumberFormat="1" applyFont="1" applyFill="1" applyBorder="1" applyAlignment="1">
      <alignment horizontal="center" vertical="center"/>
    </xf>
    <xf numFmtId="1" fontId="8" fillId="17" borderId="51" xfId="0" applyNumberFormat="1" applyFont="1" applyFill="1" applyBorder="1" applyAlignment="1">
      <alignment horizontal="center" vertical="center"/>
    </xf>
    <xf numFmtId="0" fontId="14" fillId="17" borderId="30" xfId="0" applyFont="1" applyFill="1" applyBorder="1" applyAlignment="1">
      <alignment horizontal="center" vertical="center"/>
    </xf>
    <xf numFmtId="0" fontId="14" fillId="17" borderId="40" xfId="0" applyFont="1" applyFill="1" applyBorder="1" applyAlignment="1">
      <alignment horizontal="center" vertical="center"/>
    </xf>
    <xf numFmtId="0" fontId="8" fillId="17" borderId="102" xfId="0" applyFont="1" applyFill="1" applyBorder="1" applyAlignment="1">
      <alignment horizontal="center" vertical="center"/>
    </xf>
    <xf numFmtId="0" fontId="8" fillId="17" borderId="127" xfId="0" applyFont="1" applyFill="1" applyBorder="1" applyAlignment="1">
      <alignment horizontal="center" vertical="center"/>
    </xf>
    <xf numFmtId="1" fontId="8" fillId="17" borderId="110" xfId="0" applyNumberFormat="1" applyFont="1" applyFill="1" applyBorder="1" applyAlignment="1">
      <alignment horizontal="center" vertical="center"/>
    </xf>
    <xf numFmtId="1" fontId="8" fillId="17" borderId="49" xfId="0" applyNumberFormat="1" applyFont="1" applyFill="1" applyBorder="1" applyAlignment="1">
      <alignment horizontal="center" vertical="center"/>
    </xf>
    <xf numFmtId="0" fontId="14" fillId="17" borderId="102" xfId="0" applyFont="1" applyFill="1" applyBorder="1" applyAlignment="1">
      <alignment horizontal="center" vertical="center"/>
    </xf>
    <xf numFmtId="0" fontId="14" fillId="17" borderId="127" xfId="0" applyFont="1" applyFill="1" applyBorder="1" applyAlignment="1">
      <alignment horizontal="center" vertical="center"/>
    </xf>
    <xf numFmtId="0" fontId="14" fillId="17" borderId="6" xfId="0" applyFont="1" applyFill="1" applyBorder="1" applyAlignment="1">
      <alignment horizontal="center" vertical="center"/>
    </xf>
    <xf numFmtId="0" fontId="14" fillId="17" borderId="41" xfId="0" applyFont="1" applyFill="1" applyBorder="1" applyAlignment="1">
      <alignment horizontal="center" vertical="center"/>
    </xf>
    <xf numFmtId="0" fontId="11" fillId="3" borderId="124" xfId="0" applyFont="1" applyFill="1" applyBorder="1" applyAlignment="1">
      <alignment horizontal="center"/>
    </xf>
    <xf numFmtId="0" fontId="11" fillId="3" borderId="125" xfId="0" applyFont="1" applyFill="1" applyBorder="1" applyAlignment="1">
      <alignment horizontal="center"/>
    </xf>
    <xf numFmtId="0" fontId="11" fillId="3" borderId="151" xfId="0" applyFont="1" applyFill="1" applyBorder="1" applyAlignment="1">
      <alignment horizontal="center"/>
    </xf>
    <xf numFmtId="0" fontId="11" fillId="3" borderId="37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/>
    </xf>
    <xf numFmtId="1" fontId="8" fillId="17" borderId="34" xfId="0" applyNumberFormat="1" applyFont="1" applyFill="1" applyBorder="1" applyAlignment="1">
      <alignment horizontal="center" vertical="center"/>
    </xf>
    <xf numFmtId="1" fontId="8" fillId="17" borderId="29" xfId="0" applyNumberFormat="1" applyFont="1" applyFill="1" applyBorder="1" applyAlignment="1">
      <alignment horizontal="center" vertical="center"/>
    </xf>
    <xf numFmtId="0" fontId="14" fillId="17" borderId="12" xfId="0" applyFont="1" applyFill="1" applyBorder="1" applyAlignment="1">
      <alignment horizontal="center" vertical="center"/>
    </xf>
    <xf numFmtId="0" fontId="14" fillId="17" borderId="42" xfId="0" applyFont="1" applyFill="1" applyBorder="1" applyAlignment="1">
      <alignment horizontal="center" vertical="center"/>
    </xf>
    <xf numFmtId="0" fontId="12" fillId="0" borderId="31" xfId="0" applyFont="1" applyBorder="1" applyAlignment="1">
      <alignment vertical="top"/>
    </xf>
    <xf numFmtId="0" fontId="12" fillId="0" borderId="51" xfId="0" applyFont="1" applyBorder="1" applyAlignment="1">
      <alignment vertical="top"/>
    </xf>
    <xf numFmtId="0" fontId="12" fillId="0" borderId="31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top"/>
    </xf>
    <xf numFmtId="0" fontId="12" fillId="0" borderId="40" xfId="0" applyFont="1" applyBorder="1" applyAlignment="1">
      <alignment horizontal="left" vertical="top"/>
    </xf>
    <xf numFmtId="0" fontId="12" fillId="0" borderId="110" xfId="0" applyFont="1" applyBorder="1" applyAlignment="1">
      <alignment vertical="top"/>
    </xf>
    <xf numFmtId="0" fontId="12" fillId="0" borderId="49" xfId="0" applyFont="1" applyBorder="1" applyAlignment="1">
      <alignment vertical="top"/>
    </xf>
    <xf numFmtId="0" fontId="12" fillId="0" borderId="110" xfId="0" applyFont="1" applyBorder="1" applyAlignment="1">
      <alignment horizontal="left" vertical="top" wrapText="1"/>
    </xf>
    <xf numFmtId="0" fontId="12" fillId="0" borderId="109" xfId="0" applyFont="1" applyBorder="1" applyAlignment="1">
      <alignment horizontal="left" vertical="top" wrapText="1"/>
    </xf>
    <xf numFmtId="0" fontId="12" fillId="0" borderId="127" xfId="0" applyFont="1" applyBorder="1" applyAlignment="1">
      <alignment horizontal="left" vertical="top" wrapText="1"/>
    </xf>
    <xf numFmtId="0" fontId="81" fillId="18" borderId="110" xfId="0" applyFont="1" applyFill="1" applyBorder="1" applyAlignment="1">
      <alignment horizontal="left" vertical="top" wrapText="1"/>
    </xf>
    <xf numFmtId="0" fontId="81" fillId="18" borderId="109" xfId="0" applyFont="1" applyFill="1" applyBorder="1" applyAlignment="1">
      <alignment horizontal="left" vertical="top" wrapText="1"/>
    </xf>
    <xf numFmtId="0" fontId="81" fillId="18" borderId="127" xfId="0" applyFont="1" applyFill="1" applyBorder="1" applyAlignment="1">
      <alignment horizontal="left" vertical="top" wrapText="1"/>
    </xf>
    <xf numFmtId="0" fontId="13" fillId="0" borderId="110" xfId="0" applyFont="1" applyBorder="1" applyAlignment="1">
      <alignment vertical="top"/>
    </xf>
    <xf numFmtId="0" fontId="13" fillId="0" borderId="49" xfId="0" applyFont="1" applyBorder="1" applyAlignment="1">
      <alignment vertical="top"/>
    </xf>
    <xf numFmtId="0" fontId="12" fillId="0" borderId="110" xfId="0" applyFont="1" applyBorder="1" applyAlignment="1">
      <alignment horizontal="left" vertical="top"/>
    </xf>
    <xf numFmtId="0" fontId="12" fillId="0" borderId="109" xfId="0" applyFont="1" applyBorder="1" applyAlignment="1">
      <alignment horizontal="left" vertical="top"/>
    </xf>
    <xf numFmtId="0" fontId="12" fillId="0" borderId="127" xfId="0" applyFont="1" applyBorder="1" applyAlignment="1">
      <alignment horizontal="left" vertical="top"/>
    </xf>
    <xf numFmtId="0" fontId="82" fillId="0" borderId="110" xfId="0" applyFont="1" applyBorder="1" applyAlignment="1">
      <alignment horizontal="left" vertical="top" wrapText="1"/>
    </xf>
    <xf numFmtId="0" fontId="82" fillId="0" borderId="109" xfId="0" applyFont="1" applyBorder="1" applyAlignment="1">
      <alignment horizontal="left" vertical="top" wrapText="1"/>
    </xf>
    <xf numFmtId="0" fontId="82" fillId="0" borderId="127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12" fillId="2" borderId="110" xfId="0" applyFont="1" applyFill="1" applyBorder="1" applyAlignment="1">
      <alignment horizontal="left" vertical="top"/>
    </xf>
    <xf numFmtId="0" fontId="12" fillId="2" borderId="109" xfId="0" applyFont="1" applyFill="1" applyBorder="1" applyAlignment="1">
      <alignment horizontal="left" vertical="top"/>
    </xf>
    <xf numFmtId="0" fontId="12" fillId="2" borderId="127" xfId="0" applyFont="1" applyFill="1" applyBorder="1" applyAlignment="1">
      <alignment horizontal="left" vertical="top"/>
    </xf>
    <xf numFmtId="0" fontId="12" fillId="0" borderId="38" xfId="0" applyFont="1" applyBorder="1" applyAlignment="1">
      <alignment vertical="top"/>
    </xf>
    <xf numFmtId="0" fontId="12" fillId="0" borderId="25" xfId="0" applyFont="1" applyBorder="1" applyAlignment="1">
      <alignment vertical="top"/>
    </xf>
    <xf numFmtId="0" fontId="81" fillId="18" borderId="110" xfId="0" applyFont="1" applyFill="1" applyBorder="1" applyAlignment="1">
      <alignment horizontal="left" vertical="top"/>
    </xf>
    <xf numFmtId="0" fontId="81" fillId="18" borderId="109" xfId="0" applyFont="1" applyFill="1" applyBorder="1" applyAlignment="1">
      <alignment horizontal="left" vertical="top"/>
    </xf>
    <xf numFmtId="0" fontId="81" fillId="18" borderId="127" xfId="0" applyFont="1" applyFill="1" applyBorder="1" applyAlignment="1">
      <alignment horizontal="left" vertical="top"/>
    </xf>
    <xf numFmtId="0" fontId="59" fillId="0" borderId="2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81" fillId="0" borderId="38" xfId="0" applyFont="1" applyBorder="1" applyAlignment="1">
      <alignment horizontal="left" vertical="center"/>
    </xf>
    <xf numFmtId="0" fontId="81" fillId="0" borderId="25" xfId="0" applyFont="1" applyBorder="1" applyAlignment="1">
      <alignment horizontal="left" vertical="center"/>
    </xf>
    <xf numFmtId="0" fontId="81" fillId="0" borderId="7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0" fontId="81" fillId="0" borderId="38" xfId="0" applyFont="1" applyBorder="1" applyAlignment="1">
      <alignment horizontal="left" vertical="top" wrapText="1"/>
    </xf>
    <xf numFmtId="0" fontId="81" fillId="0" borderId="142" xfId="0" applyFont="1" applyBorder="1" applyAlignment="1">
      <alignment horizontal="left" vertical="top" wrapText="1"/>
    </xf>
    <xf numFmtId="0" fontId="81" fillId="0" borderId="44" xfId="0" applyFont="1" applyBorder="1" applyAlignment="1">
      <alignment horizontal="left" vertical="top" wrapText="1"/>
    </xf>
    <xf numFmtId="0" fontId="81" fillId="0" borderId="110" xfId="0" applyFont="1" applyBorder="1" applyAlignment="1">
      <alignment horizontal="left" vertical="top" wrapText="1"/>
    </xf>
    <xf numFmtId="0" fontId="81" fillId="0" borderId="109" xfId="0" applyFont="1" applyBorder="1" applyAlignment="1">
      <alignment horizontal="left" vertical="top" wrapText="1"/>
    </xf>
    <xf numFmtId="0" fontId="81" fillId="0" borderId="127" xfId="0" applyFont="1" applyBorder="1" applyAlignment="1">
      <alignment horizontal="left" vertical="top" wrapText="1"/>
    </xf>
    <xf numFmtId="0" fontId="12" fillId="0" borderId="110" xfId="0" applyFont="1" applyBorder="1" applyAlignment="1">
      <alignment vertical="center"/>
    </xf>
    <xf numFmtId="0" fontId="12" fillId="0" borderId="109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38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84" fillId="17" borderId="110" xfId="0" applyFont="1" applyFill="1" applyBorder="1" applyAlignment="1">
      <alignment horizontal="left" vertical="center" wrapText="1"/>
    </xf>
    <xf numFmtId="0" fontId="84" fillId="17" borderId="109" xfId="0" applyFont="1" applyFill="1" applyBorder="1" applyAlignment="1">
      <alignment horizontal="left" vertical="center" wrapText="1"/>
    </xf>
    <xf numFmtId="0" fontId="84" fillId="17" borderId="127" xfId="0" applyFont="1" applyFill="1" applyBorder="1" applyAlignment="1">
      <alignment horizontal="left" vertical="center" wrapText="1"/>
    </xf>
    <xf numFmtId="0" fontId="81" fillId="17" borderId="110" xfId="0" applyFont="1" applyFill="1" applyBorder="1" applyAlignment="1">
      <alignment horizontal="left" vertical="center" wrapText="1"/>
    </xf>
    <xf numFmtId="0" fontId="81" fillId="17" borderId="109" xfId="0" applyFont="1" applyFill="1" applyBorder="1" applyAlignment="1">
      <alignment horizontal="left" vertical="center" wrapText="1"/>
    </xf>
    <xf numFmtId="0" fontId="81" fillId="17" borderId="127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110" xfId="0" applyFont="1" applyBorder="1" applyAlignment="1">
      <alignment vertical="top"/>
    </xf>
    <xf numFmtId="0" fontId="15" fillId="0" borderId="49" xfId="0" applyFont="1" applyBorder="1" applyAlignment="1">
      <alignment vertical="top"/>
    </xf>
    <xf numFmtId="0" fontId="12" fillId="2" borderId="110" xfId="0" applyFont="1" applyFill="1" applyBorder="1" applyAlignment="1">
      <alignment vertical="center"/>
    </xf>
    <xf numFmtId="0" fontId="12" fillId="2" borderId="109" xfId="0" applyFont="1" applyFill="1" applyBorder="1" applyAlignment="1">
      <alignment vertical="center"/>
    </xf>
    <xf numFmtId="0" fontId="12" fillId="2" borderId="127" xfId="0" applyFont="1" applyFill="1" applyBorder="1" applyAlignment="1">
      <alignment vertical="center"/>
    </xf>
    <xf numFmtId="0" fontId="12" fillId="0" borderId="110" xfId="0" applyFont="1" applyBorder="1" applyAlignment="1">
      <alignment vertical="center" wrapText="1"/>
    </xf>
    <xf numFmtId="0" fontId="12" fillId="0" borderId="109" xfId="0" applyFont="1" applyBorder="1" applyAlignment="1">
      <alignment vertical="center" wrapText="1"/>
    </xf>
    <xf numFmtId="0" fontId="12" fillId="0" borderId="127" xfId="0" applyFont="1" applyBorder="1" applyAlignment="1">
      <alignment vertical="center" wrapText="1"/>
    </xf>
    <xf numFmtId="0" fontId="12" fillId="0" borderId="38" xfId="0" applyFont="1" applyBorder="1" applyAlignment="1">
      <alignment vertical="center"/>
    </xf>
    <xf numFmtId="0" fontId="12" fillId="0" borderId="142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12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81" fillId="0" borderId="110" xfId="0" applyFont="1" applyBorder="1" applyAlignment="1">
      <alignment vertical="center"/>
    </xf>
    <xf numFmtId="0" fontId="81" fillId="0" borderId="109" xfId="0" applyFont="1" applyBorder="1" applyAlignment="1">
      <alignment vertical="center"/>
    </xf>
    <xf numFmtId="0" fontId="81" fillId="0" borderId="127" xfId="0" applyFont="1" applyBorder="1" applyAlignment="1">
      <alignment vertical="center"/>
    </xf>
    <xf numFmtId="0" fontId="18" fillId="0" borderId="34" xfId="0" applyFont="1" applyBorder="1" applyAlignment="1">
      <alignment vertical="top"/>
    </xf>
    <xf numFmtId="0" fontId="18" fillId="0" borderId="29" xfId="0" applyFont="1" applyBorder="1" applyAlignment="1">
      <alignment vertical="top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1" fillId="4" borderId="124" xfId="0" applyFont="1" applyFill="1" applyBorder="1" applyAlignment="1">
      <alignment horizontal="center"/>
    </xf>
    <xf numFmtId="0" fontId="11" fillId="4" borderId="125" xfId="0" applyFont="1" applyFill="1" applyBorder="1" applyAlignment="1">
      <alignment horizontal="center"/>
    </xf>
    <xf numFmtId="0" fontId="11" fillId="4" borderId="151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/>
    </xf>
    <xf numFmtId="0" fontId="0" fillId="0" borderId="110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127" xfId="0" applyBorder="1" applyAlignment="1">
      <alignment vertical="center"/>
    </xf>
    <xf numFmtId="0" fontId="59" fillId="17" borderId="170" xfId="0" applyFont="1" applyFill="1" applyBorder="1" applyAlignment="1">
      <alignment horizontal="center" vertical="center" wrapText="1"/>
    </xf>
    <xf numFmtId="0" fontId="59" fillId="17" borderId="136" xfId="0" applyFont="1" applyFill="1" applyBorder="1" applyAlignment="1">
      <alignment horizontal="center" vertical="center" wrapText="1"/>
    </xf>
    <xf numFmtId="0" fontId="59" fillId="17" borderId="171" xfId="0" applyFont="1" applyFill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8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59" fillId="17" borderId="115" xfId="0" applyFont="1" applyFill="1" applyBorder="1" applyAlignment="1">
      <alignment horizontal="center" vertical="center" wrapText="1"/>
    </xf>
    <xf numFmtId="0" fontId="59" fillId="17" borderId="85" xfId="0" applyFont="1" applyFill="1" applyBorder="1" applyAlignment="1">
      <alignment horizontal="center" vertical="center" wrapText="1"/>
    </xf>
    <xf numFmtId="0" fontId="59" fillId="17" borderId="160" xfId="0" applyFont="1" applyFill="1" applyBorder="1" applyAlignment="1">
      <alignment horizontal="center" vertical="center" wrapText="1"/>
    </xf>
    <xf numFmtId="0" fontId="59" fillId="17" borderId="163" xfId="0" applyFont="1" applyFill="1" applyBorder="1" applyAlignment="1">
      <alignment horizontal="center" vertical="center" wrapText="1"/>
    </xf>
    <xf numFmtId="0" fontId="8" fillId="17" borderId="126" xfId="0" applyFont="1" applyFill="1" applyBorder="1" applyAlignment="1">
      <alignment horizontal="center" vertical="center" wrapText="1"/>
    </xf>
    <xf numFmtId="0" fontId="8" fillId="17" borderId="126" xfId="0" applyFont="1" applyFill="1" applyBorder="1" applyAlignment="1">
      <alignment horizontal="center" vertical="center"/>
    </xf>
    <xf numFmtId="0" fontId="8" fillId="17" borderId="103" xfId="0" applyFont="1" applyFill="1" applyBorder="1" applyAlignment="1">
      <alignment horizontal="center" vertical="center" wrapText="1"/>
    </xf>
    <xf numFmtId="0" fontId="8" fillId="17" borderId="63" xfId="0" applyFont="1" applyFill="1" applyBorder="1" applyAlignment="1">
      <alignment horizontal="center" vertical="center"/>
    </xf>
    <xf numFmtId="0" fontId="8" fillId="0" borderId="103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59" fillId="0" borderId="112" xfId="0" applyFont="1" applyBorder="1" applyAlignment="1">
      <alignment horizontal="center" vertical="center" wrapText="1"/>
    </xf>
    <xf numFmtId="0" fontId="59" fillId="0" borderId="113" xfId="0" applyFont="1" applyBorder="1" applyAlignment="1">
      <alignment horizontal="center" vertical="center" wrapText="1"/>
    </xf>
    <xf numFmtId="0" fontId="59" fillId="17" borderId="24" xfId="0" applyFont="1" applyFill="1" applyBorder="1" applyAlignment="1">
      <alignment horizontal="center" vertical="center" wrapText="1"/>
    </xf>
    <xf numFmtId="0" fontId="59" fillId="17" borderId="96" xfId="0" applyFont="1" applyFill="1" applyBorder="1" applyAlignment="1">
      <alignment horizontal="center" vertical="center" wrapText="1"/>
    </xf>
    <xf numFmtId="0" fontId="8" fillId="0" borderId="103" xfId="0" applyFont="1" applyBorder="1" applyAlignment="1" applyProtection="1">
      <alignment horizontal="center" vertical="center" wrapText="1"/>
      <protection locked="0"/>
    </xf>
    <xf numFmtId="0" fontId="8" fillId="0" borderId="55" xfId="0" applyFont="1" applyBorder="1" applyAlignment="1" applyProtection="1">
      <alignment horizontal="center" vertical="center" wrapText="1"/>
      <protection locked="0"/>
    </xf>
    <xf numFmtId="0" fontId="8" fillId="0" borderId="63" xfId="0" applyFont="1" applyBorder="1" applyAlignment="1" applyProtection="1">
      <alignment horizontal="center" vertical="center" wrapText="1"/>
      <protection locked="0"/>
    </xf>
    <xf numFmtId="0" fontId="59" fillId="0" borderId="150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62" fillId="17" borderId="149" xfId="0" applyFont="1" applyFill="1" applyBorder="1" applyAlignment="1">
      <alignment horizontal="center" vertical="center" wrapText="1"/>
    </xf>
    <xf numFmtId="0" fontId="62" fillId="17" borderId="126" xfId="0" applyFont="1" applyFill="1" applyBorder="1" applyAlignment="1">
      <alignment horizontal="center" vertical="center" wrapText="1"/>
    </xf>
    <xf numFmtId="0" fontId="81" fillId="2" borderId="110" xfId="0" applyFont="1" applyFill="1" applyBorder="1" applyAlignment="1">
      <alignment horizontal="left" vertical="top"/>
    </xf>
    <xf numFmtId="0" fontId="81" fillId="2" borderId="109" xfId="0" applyFont="1" applyFill="1" applyBorder="1" applyAlignment="1">
      <alignment horizontal="left" vertical="top"/>
    </xf>
    <xf numFmtId="0" fontId="81" fillId="2" borderId="127" xfId="0" applyFont="1" applyFill="1" applyBorder="1" applyAlignment="1">
      <alignment horizontal="left" vertical="top"/>
    </xf>
    <xf numFmtId="0" fontId="86" fillId="17" borderId="54" xfId="0" applyFont="1" applyFill="1" applyBorder="1" applyAlignment="1">
      <alignment horizontal="center" vertical="center" wrapText="1"/>
    </xf>
    <xf numFmtId="0" fontId="86" fillId="17" borderId="55" xfId="0" applyFont="1" applyFill="1" applyBorder="1" applyAlignment="1">
      <alignment horizontal="center" vertical="center" wrapText="1"/>
    </xf>
    <xf numFmtId="0" fontId="86" fillId="17" borderId="111" xfId="0" applyFont="1" applyFill="1" applyBorder="1" applyAlignment="1">
      <alignment horizontal="center" vertical="center" wrapText="1"/>
    </xf>
    <xf numFmtId="0" fontId="59" fillId="17" borderId="19" xfId="0" applyFont="1" applyFill="1" applyBorder="1" applyAlignment="1">
      <alignment horizontal="center" vertical="center" wrapText="1"/>
    </xf>
    <xf numFmtId="0" fontId="59" fillId="17" borderId="113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59" fillId="17" borderId="20" xfId="0" applyFont="1" applyFill="1" applyBorder="1" applyAlignment="1">
      <alignment horizontal="center" vertical="center" wrapText="1"/>
    </xf>
    <xf numFmtId="0" fontId="12" fillId="18" borderId="110" xfId="0" applyFont="1" applyFill="1" applyBorder="1" applyAlignment="1">
      <alignment horizontal="left" vertical="top"/>
    </xf>
    <xf numFmtId="0" fontId="12" fillId="18" borderId="109" xfId="0" applyFont="1" applyFill="1" applyBorder="1" applyAlignment="1">
      <alignment horizontal="left" vertical="top"/>
    </xf>
    <xf numFmtId="0" fontId="12" fillId="18" borderId="127" xfId="0" applyFont="1" applyFill="1" applyBorder="1" applyAlignment="1">
      <alignment horizontal="left" vertical="top"/>
    </xf>
    <xf numFmtId="0" fontId="12" fillId="18" borderId="110" xfId="0" applyFont="1" applyFill="1" applyBorder="1" applyAlignment="1">
      <alignment horizontal="left" vertical="top" wrapText="1"/>
    </xf>
    <xf numFmtId="0" fontId="12" fillId="18" borderId="109" xfId="0" applyFont="1" applyFill="1" applyBorder="1" applyAlignment="1">
      <alignment horizontal="left" vertical="top" wrapText="1"/>
    </xf>
    <xf numFmtId="0" fontId="12" fillId="18" borderId="127" xfId="0" applyFont="1" applyFill="1" applyBorder="1" applyAlignment="1">
      <alignment horizontal="left" vertical="top" wrapText="1"/>
    </xf>
    <xf numFmtId="0" fontId="85" fillId="0" borderId="110" xfId="0" applyFont="1" applyBorder="1" applyAlignment="1">
      <alignment horizontal="left" vertical="top" wrapText="1"/>
    </xf>
    <xf numFmtId="0" fontId="85" fillId="0" borderId="109" xfId="0" applyFont="1" applyBorder="1" applyAlignment="1">
      <alignment horizontal="left" vertical="top" wrapText="1"/>
    </xf>
    <xf numFmtId="0" fontId="85" fillId="0" borderId="127" xfId="0" applyFont="1" applyBorder="1" applyAlignment="1">
      <alignment horizontal="left" vertical="top" wrapText="1"/>
    </xf>
    <xf numFmtId="0" fontId="59" fillId="17" borderId="178" xfId="0" applyFont="1" applyFill="1" applyBorder="1" applyAlignment="1">
      <alignment horizontal="center" vertical="center" wrapText="1"/>
    </xf>
    <xf numFmtId="0" fontId="8" fillId="0" borderId="175" xfId="0" applyFont="1" applyBorder="1" applyAlignment="1">
      <alignment horizontal="center" vertical="center" wrapText="1"/>
    </xf>
    <xf numFmtId="0" fontId="59" fillId="17" borderId="179" xfId="0" applyFont="1" applyFill="1" applyBorder="1" applyAlignment="1">
      <alignment horizontal="center" vertical="center" wrapText="1"/>
    </xf>
    <xf numFmtId="0" fontId="10" fillId="4" borderId="124" xfId="0" applyFont="1" applyFill="1" applyBorder="1" applyAlignment="1">
      <alignment horizontal="center"/>
    </xf>
    <xf numFmtId="0" fontId="10" fillId="4" borderId="125" xfId="0" applyFont="1" applyFill="1" applyBorder="1" applyAlignment="1">
      <alignment horizontal="center"/>
    </xf>
    <xf numFmtId="0" fontId="10" fillId="4" borderId="151" xfId="0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59" fillId="18" borderId="112" xfId="0" applyFont="1" applyFill="1" applyBorder="1" applyAlignment="1">
      <alignment horizontal="center" vertical="center" wrapText="1"/>
    </xf>
    <xf numFmtId="0" fontId="59" fillId="18" borderId="14" xfId="0" applyFont="1" applyFill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 wrapText="1"/>
    </xf>
    <xf numFmtId="0" fontId="59" fillId="0" borderId="126" xfId="0" applyFont="1" applyBorder="1" applyAlignment="1">
      <alignment horizontal="center" vertical="center" wrapText="1"/>
    </xf>
    <xf numFmtId="0" fontId="59" fillId="0" borderId="96" xfId="0" applyFont="1" applyBorder="1" applyAlignment="1">
      <alignment horizontal="center" vertical="center" wrapText="1"/>
    </xf>
    <xf numFmtId="0" fontId="62" fillId="0" borderId="149" xfId="0" applyFont="1" applyBorder="1" applyAlignment="1">
      <alignment horizontal="center" vertical="center" wrapText="1"/>
    </xf>
    <xf numFmtId="0" fontId="8" fillId="17" borderId="12" xfId="0" applyFont="1" applyFill="1" applyBorder="1" applyAlignment="1">
      <alignment horizontal="center" vertical="center"/>
    </xf>
    <xf numFmtId="0" fontId="8" fillId="17" borderId="42" xfId="0" applyFont="1" applyFill="1" applyBorder="1" applyAlignment="1">
      <alignment horizontal="center" vertical="center"/>
    </xf>
    <xf numFmtId="0" fontId="8" fillId="17" borderId="112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59" fillId="17" borderId="22" xfId="0" applyFont="1" applyFill="1" applyBorder="1" applyAlignment="1">
      <alignment horizontal="center" vertical="center" wrapText="1"/>
    </xf>
    <xf numFmtId="1" fontId="8" fillId="17" borderId="7" xfId="0" applyNumberFormat="1" applyFont="1" applyFill="1" applyBorder="1" applyAlignment="1">
      <alignment horizontal="center" vertical="center"/>
    </xf>
    <xf numFmtId="1" fontId="8" fillId="17" borderId="11" xfId="0" applyNumberFormat="1" applyFont="1" applyFill="1" applyBorder="1" applyAlignment="1">
      <alignment horizontal="center" vertical="center"/>
    </xf>
    <xf numFmtId="0" fontId="59" fillId="0" borderId="19" xfId="0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81" fillId="17" borderId="110" xfId="0" applyFont="1" applyFill="1" applyBorder="1" applyAlignment="1">
      <alignment horizontal="left" vertical="top"/>
    </xf>
    <xf numFmtId="0" fontId="81" fillId="17" borderId="109" xfId="0" applyFont="1" applyFill="1" applyBorder="1" applyAlignment="1">
      <alignment horizontal="left" vertical="top"/>
    </xf>
    <xf numFmtId="0" fontId="81" fillId="17" borderId="127" xfId="0" applyFont="1" applyFill="1" applyBorder="1" applyAlignment="1">
      <alignment horizontal="left" vertical="top"/>
    </xf>
    <xf numFmtId="0" fontId="8" fillId="0" borderId="110" xfId="0" applyFont="1" applyBorder="1" applyAlignment="1">
      <alignment vertical="center"/>
    </xf>
    <xf numFmtId="0" fontId="8" fillId="0" borderId="109" xfId="0" applyFont="1" applyBorder="1" applyAlignment="1">
      <alignment vertical="center"/>
    </xf>
    <xf numFmtId="0" fontId="8" fillId="0" borderId="127" xfId="0" applyFont="1" applyBorder="1" applyAlignment="1">
      <alignment vertical="center"/>
    </xf>
    <xf numFmtId="0" fontId="81" fillId="0" borderId="110" xfId="0" applyFont="1" applyBorder="1" applyAlignment="1">
      <alignment horizontal="left" vertical="top"/>
    </xf>
    <xf numFmtId="0" fontId="81" fillId="0" borderId="109" xfId="0" applyFont="1" applyBorder="1" applyAlignment="1">
      <alignment horizontal="left" vertical="top"/>
    </xf>
    <xf numFmtId="0" fontId="81" fillId="0" borderId="127" xfId="0" applyFont="1" applyBorder="1" applyAlignment="1">
      <alignment horizontal="left" vertical="top"/>
    </xf>
    <xf numFmtId="0" fontId="20" fillId="2" borderId="94" xfId="0" applyFont="1" applyFill="1" applyBorder="1" applyAlignment="1">
      <alignment horizontal="right" vertical="center"/>
    </xf>
    <xf numFmtId="0" fontId="20" fillId="2" borderId="56" xfId="0" applyFont="1" applyFill="1" applyBorder="1" applyAlignment="1">
      <alignment horizontal="right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17" borderId="110" xfId="0" applyFont="1" applyFill="1" applyBorder="1" applyAlignment="1">
      <alignment horizontal="center" vertical="center"/>
    </xf>
    <xf numFmtId="0" fontId="19" fillId="17" borderId="109" xfId="0" applyFont="1" applyFill="1" applyBorder="1" applyAlignment="1">
      <alignment horizontal="center" vertical="center"/>
    </xf>
    <xf numFmtId="0" fontId="19" fillId="17" borderId="49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0" fontId="20" fillId="2" borderId="125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19" fillId="17" borderId="30" xfId="0" applyFont="1" applyFill="1" applyBorder="1" applyAlignment="1">
      <alignment horizontal="center" vertical="center"/>
    </xf>
    <xf numFmtId="0" fontId="19" fillId="17" borderId="32" xfId="0" applyFont="1" applyFill="1" applyBorder="1" applyAlignment="1">
      <alignment horizontal="center" vertical="center"/>
    </xf>
    <xf numFmtId="0" fontId="19" fillId="17" borderId="40" xfId="0" applyFont="1" applyFill="1" applyBorder="1" applyAlignment="1">
      <alignment horizontal="center" vertical="center"/>
    </xf>
    <xf numFmtId="0" fontId="19" fillId="17" borderId="38" xfId="0" applyFont="1" applyFill="1" applyBorder="1" applyAlignment="1">
      <alignment horizontal="center" vertical="center"/>
    </xf>
    <xf numFmtId="0" fontId="19" fillId="2" borderId="148" xfId="0" applyFont="1" applyFill="1" applyBorder="1" applyAlignment="1">
      <alignment horizontal="center" vertical="center"/>
    </xf>
    <xf numFmtId="0" fontId="19" fillId="17" borderId="54" xfId="0" applyFont="1" applyFill="1" applyBorder="1" applyAlignment="1">
      <alignment horizontal="center" vertical="center" wrapText="1"/>
    </xf>
    <xf numFmtId="0" fontId="19" fillId="17" borderId="55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17" borderId="150" xfId="0" applyFont="1" applyFill="1" applyBorder="1" applyAlignment="1">
      <alignment horizontal="center" vertical="center" wrapText="1"/>
    </xf>
    <xf numFmtId="0" fontId="19" fillId="17" borderId="112" xfId="0" applyFont="1" applyFill="1" applyBorder="1" applyAlignment="1">
      <alignment horizontal="center" vertical="center" wrapText="1"/>
    </xf>
    <xf numFmtId="0" fontId="19" fillId="17" borderId="8" xfId="0" applyFont="1" applyFill="1" applyBorder="1" applyAlignment="1">
      <alignment horizontal="center" vertical="center" wrapText="1"/>
    </xf>
    <xf numFmtId="0" fontId="19" fillId="17" borderId="22" xfId="0" applyFont="1" applyFill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0" borderId="112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19" fillId="17" borderId="149" xfId="0" applyFont="1" applyFill="1" applyBorder="1" applyAlignment="1">
      <alignment horizontal="center" vertical="center" wrapText="1"/>
    </xf>
    <xf numFmtId="0" fontId="19" fillId="17" borderId="126" xfId="0" applyFont="1" applyFill="1" applyBorder="1" applyAlignment="1">
      <alignment horizontal="center" vertical="center" wrapText="1"/>
    </xf>
    <xf numFmtId="0" fontId="19" fillId="17" borderId="10" xfId="0" applyFont="1" applyFill="1" applyBorder="1" applyAlignment="1">
      <alignment horizontal="center" vertical="center" wrapText="1"/>
    </xf>
    <xf numFmtId="0" fontId="19" fillId="17" borderId="24" xfId="0" applyFont="1" applyFill="1" applyBorder="1" applyAlignment="1">
      <alignment horizontal="center" vertical="center" wrapText="1"/>
    </xf>
    <xf numFmtId="0" fontId="56" fillId="0" borderId="52" xfId="0" applyFont="1" applyBorder="1" applyAlignment="1">
      <alignment horizontal="center" vertical="center" wrapText="1"/>
    </xf>
    <xf numFmtId="0" fontId="56" fillId="0" borderId="24" xfId="0" applyFont="1" applyBorder="1" applyAlignment="1">
      <alignment horizontal="center" vertical="center" wrapText="1"/>
    </xf>
    <xf numFmtId="0" fontId="56" fillId="0" borderId="126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4" fillId="17" borderId="13" xfId="0" applyFont="1" applyFill="1" applyBorder="1" applyAlignment="1">
      <alignment horizontal="center" vertical="center"/>
    </xf>
    <xf numFmtId="0" fontId="54" fillId="17" borderId="17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7" xfId="0" applyFont="1" applyBorder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12" fillId="0" borderId="41" xfId="0" applyFont="1" applyBorder="1" applyAlignment="1">
      <alignment horizontal="left" vertical="top"/>
    </xf>
    <xf numFmtId="0" fontId="12" fillId="0" borderId="23" xfId="0" applyFont="1" applyBorder="1" applyAlignment="1">
      <alignment vertical="top"/>
    </xf>
    <xf numFmtId="0" fontId="19" fillId="17" borderId="34" xfId="0" applyFont="1" applyFill="1" applyBorder="1" applyAlignment="1">
      <alignment horizontal="center" vertical="center"/>
    </xf>
    <xf numFmtId="0" fontId="19" fillId="17" borderId="29" xfId="0" applyFont="1" applyFill="1" applyBorder="1" applyAlignment="1">
      <alignment horizontal="center" vertical="center"/>
    </xf>
    <xf numFmtId="0" fontId="19" fillId="17" borderId="37" xfId="0" applyFont="1" applyFill="1" applyBorder="1" applyAlignment="1">
      <alignment horizontal="center" vertical="center"/>
    </xf>
    <xf numFmtId="0" fontId="19" fillId="17" borderId="151" xfId="0" applyFont="1" applyFill="1" applyBorder="1" applyAlignment="1">
      <alignment horizontal="center" vertical="center"/>
    </xf>
    <xf numFmtId="0" fontId="23" fillId="17" borderId="6" xfId="0" applyFont="1" applyFill="1" applyBorder="1" applyAlignment="1">
      <alignment horizontal="center" vertical="center"/>
    </xf>
    <xf numFmtId="0" fontId="23" fillId="17" borderId="36" xfId="0" applyFont="1" applyFill="1" applyBorder="1" applyAlignment="1">
      <alignment horizontal="center" vertical="center"/>
    </xf>
    <xf numFmtId="0" fontId="23" fillId="17" borderId="9" xfId="0" applyFont="1" applyFill="1" applyBorder="1" applyAlignment="1">
      <alignment horizontal="center" vertical="center"/>
    </xf>
    <xf numFmtId="0" fontId="23" fillId="17" borderId="102" xfId="0" applyFont="1" applyFill="1" applyBorder="1" applyAlignment="1">
      <alignment horizontal="center" vertical="center"/>
    </xf>
    <xf numFmtId="0" fontId="23" fillId="17" borderId="109" xfId="0" applyFont="1" applyFill="1" applyBorder="1" applyAlignment="1">
      <alignment horizontal="center" vertical="center"/>
    </xf>
    <xf numFmtId="0" fontId="23" fillId="17" borderId="47" xfId="0" applyFont="1" applyFill="1" applyBorder="1" applyAlignment="1">
      <alignment horizontal="center" vertical="center"/>
    </xf>
    <xf numFmtId="0" fontId="23" fillId="17" borderId="127" xfId="0" applyFont="1" applyFill="1" applyBorder="1" applyAlignment="1">
      <alignment horizontal="center" vertical="center"/>
    </xf>
    <xf numFmtId="0" fontId="23" fillId="17" borderId="110" xfId="0" applyFont="1" applyFill="1" applyBorder="1" applyAlignment="1">
      <alignment horizontal="center" vertical="center"/>
    </xf>
    <xf numFmtId="0" fontId="23" fillId="17" borderId="49" xfId="0" applyFont="1" applyFill="1" applyBorder="1" applyAlignment="1">
      <alignment horizontal="center" vertical="center"/>
    </xf>
    <xf numFmtId="0" fontId="12" fillId="0" borderId="47" xfId="0" applyFont="1" applyBorder="1" applyAlignment="1">
      <alignment vertical="top"/>
    </xf>
    <xf numFmtId="0" fontId="13" fillId="0" borderId="23" xfId="0" applyFont="1" applyBorder="1" applyAlignment="1">
      <alignment vertical="top"/>
    </xf>
    <xf numFmtId="0" fontId="59" fillId="0" borderId="110" xfId="0" applyFont="1" applyBorder="1" applyAlignment="1">
      <alignment horizontal="left" vertical="top"/>
    </xf>
    <xf numFmtId="0" fontId="59" fillId="0" borderId="109" xfId="0" applyFont="1" applyBorder="1" applyAlignment="1">
      <alignment horizontal="left" vertical="top"/>
    </xf>
    <xf numFmtId="0" fontId="59" fillId="0" borderId="127" xfId="0" applyFont="1" applyBorder="1" applyAlignment="1">
      <alignment horizontal="left" vertical="top"/>
    </xf>
    <xf numFmtId="0" fontId="12" fillId="0" borderId="38" xfId="0" applyFont="1" applyBorder="1" applyAlignment="1">
      <alignment horizontal="left" vertical="top" wrapText="1"/>
    </xf>
    <xf numFmtId="0" fontId="12" fillId="0" borderId="142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/>
    </xf>
    <xf numFmtId="0" fontId="12" fillId="2" borderId="38" xfId="0" applyFont="1" applyFill="1" applyBorder="1" applyAlignment="1">
      <alignment horizontal="left" vertical="top"/>
    </xf>
    <xf numFmtId="0" fontId="12" fillId="2" borderId="142" xfId="0" applyFont="1" applyFill="1" applyBorder="1" applyAlignment="1">
      <alignment horizontal="left" vertical="top"/>
    </xf>
    <xf numFmtId="0" fontId="12" fillId="2" borderId="44" xfId="0" applyFont="1" applyFill="1" applyBorder="1" applyAlignment="1">
      <alignment horizontal="left" vertical="top"/>
    </xf>
    <xf numFmtId="0" fontId="15" fillId="0" borderId="47" xfId="0" applyFont="1" applyBorder="1" applyAlignment="1">
      <alignment vertical="top"/>
    </xf>
    <xf numFmtId="0" fontId="18" fillId="0" borderId="27" xfId="0" applyFont="1" applyBorder="1" applyAlignment="1">
      <alignment vertical="top"/>
    </xf>
    <xf numFmtId="0" fontId="12" fillId="0" borderId="34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2" fillId="0" borderId="45" xfId="0" applyFont="1" applyBorder="1" applyAlignment="1">
      <alignment horizontal="left" vertical="top"/>
    </xf>
    <xf numFmtId="0" fontId="19" fillId="17" borderId="54" xfId="0" applyFont="1" applyFill="1" applyBorder="1" applyAlignment="1">
      <alignment horizontal="center" vertical="center"/>
    </xf>
    <xf numFmtId="0" fontId="19" fillId="17" borderId="111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9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147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83" fillId="0" borderId="103" xfId="0" applyFont="1" applyBorder="1" applyAlignment="1">
      <alignment horizontal="center" vertical="center" wrapText="1"/>
    </xf>
    <xf numFmtId="0" fontId="83" fillId="0" borderId="55" xfId="0" applyFont="1" applyBorder="1" applyAlignment="1">
      <alignment horizontal="center" vertical="center" wrapText="1"/>
    </xf>
    <xf numFmtId="0" fontId="83" fillId="0" borderId="111" xfId="0" applyFont="1" applyBorder="1" applyAlignment="1">
      <alignment horizontal="center" vertical="center" wrapText="1"/>
    </xf>
    <xf numFmtId="0" fontId="19" fillId="17" borderId="84" xfId="0" applyFont="1" applyFill="1" applyBorder="1" applyAlignment="1">
      <alignment horizontal="center" vertical="center"/>
    </xf>
    <xf numFmtId="0" fontId="19" fillId="17" borderId="55" xfId="0" applyFont="1" applyFill="1" applyBorder="1" applyAlignment="1">
      <alignment horizontal="center" vertical="center"/>
    </xf>
    <xf numFmtId="0" fontId="19" fillId="17" borderId="73" xfId="0" applyFont="1" applyFill="1" applyBorder="1" applyAlignment="1">
      <alignment horizontal="center" vertical="center"/>
    </xf>
    <xf numFmtId="0" fontId="19" fillId="17" borderId="103" xfId="0" applyFont="1" applyFill="1" applyBorder="1" applyAlignment="1">
      <alignment horizontal="center" vertical="center" wrapText="1"/>
    </xf>
    <xf numFmtId="0" fontId="19" fillId="17" borderId="63" xfId="0" applyFont="1" applyFill="1" applyBorder="1" applyAlignment="1">
      <alignment horizontal="center" vertical="center" wrapText="1"/>
    </xf>
    <xf numFmtId="0" fontId="83" fillId="0" borderId="102" xfId="0" applyFont="1" applyBorder="1" applyAlignment="1">
      <alignment horizontal="center" vertical="center" wrapText="1"/>
    </xf>
    <xf numFmtId="0" fontId="83" fillId="0" borderId="33" xfId="0" applyFont="1" applyBorder="1" applyAlignment="1">
      <alignment horizontal="center" vertical="center" wrapText="1"/>
    </xf>
    <xf numFmtId="0" fontId="19" fillId="17" borderId="33" xfId="0" applyFont="1" applyFill="1" applyBorder="1" applyAlignment="1">
      <alignment horizontal="center" vertical="center"/>
    </xf>
    <xf numFmtId="0" fontId="19" fillId="17" borderId="35" xfId="0" applyFont="1" applyFill="1" applyBorder="1" applyAlignment="1">
      <alignment horizontal="center" vertical="center"/>
    </xf>
    <xf numFmtId="0" fontId="54" fillId="17" borderId="12" xfId="0" applyFont="1" applyFill="1" applyBorder="1" applyAlignment="1">
      <alignment horizontal="center" vertical="center"/>
    </xf>
    <xf numFmtId="0" fontId="54" fillId="17" borderId="42" xfId="0" applyFont="1" applyFill="1" applyBorder="1" applyAlignment="1">
      <alignment horizontal="center" vertical="center"/>
    </xf>
    <xf numFmtId="0" fontId="101" fillId="2" borderId="94" xfId="0" applyFont="1" applyFill="1" applyBorder="1" applyAlignment="1">
      <alignment horizontal="right" vertical="center"/>
    </xf>
    <xf numFmtId="0" fontId="101" fillId="2" borderId="56" xfId="0" applyFont="1" applyFill="1" applyBorder="1" applyAlignment="1">
      <alignment horizontal="right" vertical="center"/>
    </xf>
    <xf numFmtId="0" fontId="94" fillId="2" borderId="98" xfId="0" applyFont="1" applyFill="1" applyBorder="1" applyAlignment="1">
      <alignment horizontal="center" vertical="center" wrapText="1"/>
    </xf>
    <xf numFmtId="0" fontId="94" fillId="2" borderId="80" xfId="0" applyFont="1" applyFill="1" applyBorder="1" applyAlignment="1">
      <alignment horizontal="center" vertical="center" wrapText="1"/>
    </xf>
    <xf numFmtId="0" fontId="94" fillId="2" borderId="43" xfId="0" applyFont="1" applyFill="1" applyBorder="1" applyAlignment="1">
      <alignment horizontal="center" vertical="center" wrapText="1"/>
    </xf>
    <xf numFmtId="0" fontId="94" fillId="17" borderId="19" xfId="0" applyFont="1" applyFill="1" applyBorder="1" applyAlignment="1">
      <alignment horizontal="center" vertical="center" wrapText="1"/>
    </xf>
    <xf numFmtId="0" fontId="94" fillId="17" borderId="112" xfId="0" applyFont="1" applyFill="1" applyBorder="1" applyAlignment="1">
      <alignment horizontal="center" vertical="center"/>
    </xf>
    <xf numFmtId="0" fontId="94" fillId="17" borderId="20" xfId="0" applyFont="1" applyFill="1" applyBorder="1" applyAlignment="1">
      <alignment horizontal="center" vertical="center" wrapText="1"/>
    </xf>
    <xf numFmtId="0" fontId="94" fillId="17" borderId="10" xfId="0" applyFont="1" applyFill="1" applyBorder="1" applyAlignment="1">
      <alignment horizontal="center" vertical="center"/>
    </xf>
    <xf numFmtId="0" fontId="94" fillId="17" borderId="84" xfId="0" applyFont="1" applyFill="1" applyBorder="1" applyAlignment="1">
      <alignment horizontal="center" vertical="center"/>
    </xf>
    <xf numFmtId="0" fontId="94" fillId="17" borderId="64" xfId="0" applyFont="1" applyFill="1" applyBorder="1" applyAlignment="1">
      <alignment horizontal="center" vertical="center"/>
    </xf>
    <xf numFmtId="0" fontId="94" fillId="17" borderId="75" xfId="0" applyFont="1" applyFill="1" applyBorder="1" applyAlignment="1">
      <alignment horizontal="center" vertical="center"/>
    </xf>
    <xf numFmtId="0" fontId="94" fillId="17" borderId="103" xfId="0" applyFont="1" applyFill="1" applyBorder="1" applyAlignment="1">
      <alignment horizontal="center" vertical="center" wrapText="1"/>
    </xf>
    <xf numFmtId="0" fontId="94" fillId="17" borderId="55" xfId="0" applyFont="1" applyFill="1" applyBorder="1" applyAlignment="1">
      <alignment horizontal="center" vertical="center" wrapText="1"/>
    </xf>
    <xf numFmtId="0" fontId="94" fillId="17" borderId="63" xfId="0" applyFont="1" applyFill="1" applyBorder="1" applyAlignment="1">
      <alignment horizontal="center" vertical="center" wrapText="1"/>
    </xf>
    <xf numFmtId="0" fontId="101" fillId="17" borderId="63" xfId="0" applyFont="1" applyFill="1" applyBorder="1" applyAlignment="1">
      <alignment horizontal="center" vertical="center"/>
    </xf>
    <xf numFmtId="0" fontId="101" fillId="17" borderId="68" xfId="0" applyFont="1" applyFill="1" applyBorder="1" applyAlignment="1">
      <alignment horizontal="center" vertical="center"/>
    </xf>
    <xf numFmtId="0" fontId="94" fillId="0" borderId="32" xfId="0" applyFont="1" applyBorder="1" applyAlignment="1">
      <alignment horizontal="center" vertical="center"/>
    </xf>
    <xf numFmtId="0" fontId="104" fillId="0" borderId="30" xfId="0" applyFont="1" applyBorder="1" applyAlignment="1">
      <alignment horizontal="center" vertical="center"/>
    </xf>
    <xf numFmtId="0" fontId="104" fillId="0" borderId="40" xfId="0" applyFont="1" applyBorder="1" applyAlignment="1">
      <alignment horizontal="center" vertical="center"/>
    </xf>
    <xf numFmtId="0" fontId="101" fillId="2" borderId="124" xfId="0" applyFont="1" applyFill="1" applyBorder="1" applyAlignment="1">
      <alignment horizontal="center" vertical="center"/>
    </xf>
    <xf numFmtId="0" fontId="101" fillId="2" borderId="125" xfId="0" applyFont="1" applyFill="1" applyBorder="1" applyAlignment="1">
      <alignment horizontal="center" vertical="center"/>
    </xf>
    <xf numFmtId="0" fontId="101" fillId="2" borderId="39" xfId="0" applyFont="1" applyFill="1" applyBorder="1" applyAlignment="1">
      <alignment horizontal="center" vertical="center"/>
    </xf>
    <xf numFmtId="0" fontId="108" fillId="17" borderId="22" xfId="0" applyFont="1" applyFill="1" applyBorder="1" applyAlignment="1">
      <alignment horizontal="center" vertical="center" wrapText="1"/>
    </xf>
    <xf numFmtId="0" fontId="108" fillId="17" borderId="112" xfId="0" applyFont="1" applyFill="1" applyBorder="1" applyAlignment="1">
      <alignment horizontal="center" vertical="center" wrapText="1"/>
    </xf>
    <xf numFmtId="0" fontId="108" fillId="17" borderId="14" xfId="0" applyFont="1" applyFill="1" applyBorder="1" applyAlignment="1">
      <alignment horizontal="center" vertical="center" wrapText="1"/>
    </xf>
    <xf numFmtId="0" fontId="108" fillId="17" borderId="24" xfId="0" applyFont="1" applyFill="1" applyBorder="1" applyAlignment="1">
      <alignment horizontal="center" vertical="center" wrapText="1"/>
    </xf>
    <xf numFmtId="0" fontId="108" fillId="17" borderId="126" xfId="0" applyFont="1" applyFill="1" applyBorder="1" applyAlignment="1">
      <alignment horizontal="center" vertical="center" wrapText="1"/>
    </xf>
    <xf numFmtId="0" fontId="109" fillId="17" borderId="126" xfId="0" applyFont="1" applyFill="1" applyBorder="1" applyAlignment="1">
      <alignment horizontal="center" vertical="center" wrapText="1"/>
    </xf>
    <xf numFmtId="0" fontId="109" fillId="17" borderId="16" xfId="0" applyFont="1" applyFill="1" applyBorder="1" applyAlignment="1">
      <alignment horizontal="center" vertical="center" wrapText="1"/>
    </xf>
    <xf numFmtId="0" fontId="107" fillId="0" borderId="7" xfId="0" applyFont="1" applyBorder="1" applyAlignment="1">
      <alignment horizontal="left" vertical="center"/>
    </xf>
    <xf numFmtId="0" fontId="107" fillId="0" borderId="36" xfId="0" applyFont="1" applyBorder="1" applyAlignment="1">
      <alignment horizontal="left" vertical="center"/>
    </xf>
    <xf numFmtId="0" fontId="107" fillId="0" borderId="41" xfId="0" applyFont="1" applyBorder="1" applyAlignment="1">
      <alignment horizontal="left" vertical="center"/>
    </xf>
    <xf numFmtId="0" fontId="110" fillId="4" borderId="37" xfId="0" applyFont="1" applyFill="1" applyBorder="1" applyAlignment="1">
      <alignment horizontal="center" vertical="center"/>
    </xf>
    <xf numFmtId="0" fontId="110" fillId="4" borderId="125" xfId="0" applyFont="1" applyFill="1" applyBorder="1" applyAlignment="1">
      <alignment horizontal="center" vertical="center"/>
    </xf>
    <xf numFmtId="0" fontId="110" fillId="4" borderId="39" xfId="0" applyFont="1" applyFill="1" applyBorder="1" applyAlignment="1">
      <alignment horizontal="center" vertical="center"/>
    </xf>
    <xf numFmtId="0" fontId="107" fillId="0" borderId="110" xfId="0" applyFont="1" applyBorder="1" applyAlignment="1">
      <alignment horizontal="left" vertical="center" wrapText="1"/>
    </xf>
    <xf numFmtId="0" fontId="107" fillId="0" borderId="109" xfId="0" applyFont="1" applyBorder="1" applyAlignment="1">
      <alignment horizontal="left" vertical="center"/>
    </xf>
    <xf numFmtId="0" fontId="107" fillId="0" borderId="127" xfId="0" applyFont="1" applyBorder="1" applyAlignment="1">
      <alignment horizontal="left" vertical="center"/>
    </xf>
    <xf numFmtId="0" fontId="107" fillId="0" borderId="47" xfId="0" applyFont="1" applyBorder="1" applyAlignment="1">
      <alignment vertical="center"/>
    </xf>
    <xf numFmtId="0" fontId="107" fillId="0" borderId="109" xfId="0" applyFont="1" applyBorder="1" applyAlignment="1">
      <alignment horizontal="left" vertical="center" wrapText="1"/>
    </xf>
    <xf numFmtId="0" fontId="107" fillId="0" borderId="127" xfId="0" applyFont="1" applyBorder="1" applyAlignment="1">
      <alignment horizontal="left" vertical="center" wrapText="1"/>
    </xf>
    <xf numFmtId="0" fontId="107" fillId="2" borderId="110" xfId="0" applyFont="1" applyFill="1" applyBorder="1" applyAlignment="1">
      <alignment horizontal="left" vertical="center"/>
    </xf>
    <xf numFmtId="0" fontId="107" fillId="2" borderId="109" xfId="0" applyFont="1" applyFill="1" applyBorder="1" applyAlignment="1">
      <alignment horizontal="left" vertical="center"/>
    </xf>
    <xf numFmtId="0" fontId="107" fillId="2" borderId="127" xfId="0" applyFont="1" applyFill="1" applyBorder="1" applyAlignment="1">
      <alignment horizontal="left" vertical="center"/>
    </xf>
    <xf numFmtId="0" fontId="94" fillId="17" borderId="102" xfId="0" applyFont="1" applyFill="1" applyBorder="1" applyAlignment="1">
      <alignment horizontal="center" vertical="center"/>
    </xf>
    <xf numFmtId="0" fontId="94" fillId="17" borderId="127" xfId="0" applyFont="1" applyFill="1" applyBorder="1" applyAlignment="1">
      <alignment horizontal="center" vertical="center"/>
    </xf>
    <xf numFmtId="0" fontId="94" fillId="17" borderId="183" xfId="0" applyFont="1" applyFill="1" applyBorder="1" applyAlignment="1">
      <alignment horizontal="center" vertical="center" wrapText="1"/>
    </xf>
    <xf numFmtId="0" fontId="94" fillId="17" borderId="184" xfId="0" applyFont="1" applyFill="1" applyBorder="1" applyAlignment="1">
      <alignment horizontal="center" vertical="center"/>
    </xf>
    <xf numFmtId="0" fontId="94" fillId="17" borderId="207" xfId="0" applyFont="1" applyFill="1" applyBorder="1" applyAlignment="1">
      <alignment horizontal="center" vertical="center"/>
    </xf>
    <xf numFmtId="0" fontId="94" fillId="17" borderId="208" xfId="0" applyFont="1" applyFill="1" applyBorder="1" applyAlignment="1">
      <alignment horizontal="center" vertical="center" wrapText="1"/>
    </xf>
    <xf numFmtId="0" fontId="94" fillId="17" borderId="206" xfId="0" applyFont="1" applyFill="1" applyBorder="1" applyAlignment="1">
      <alignment horizontal="center" vertical="center" wrapText="1"/>
    </xf>
    <xf numFmtId="0" fontId="94" fillId="17" borderId="186" xfId="0" applyFont="1" applyFill="1" applyBorder="1" applyAlignment="1">
      <alignment horizontal="center" vertical="center"/>
    </xf>
    <xf numFmtId="0" fontId="94" fillId="17" borderId="185" xfId="0" applyFont="1" applyFill="1" applyBorder="1" applyAlignment="1">
      <alignment horizontal="center" vertical="center"/>
    </xf>
    <xf numFmtId="0" fontId="107" fillId="17" borderId="84" xfId="0" applyFont="1" applyFill="1" applyBorder="1" applyAlignment="1">
      <alignment horizontal="center" vertical="center" wrapText="1"/>
    </xf>
    <xf numFmtId="0" fontId="107" fillId="17" borderId="64" xfId="0" applyFont="1" applyFill="1" applyBorder="1" applyAlignment="1">
      <alignment horizontal="center" vertical="center" wrapText="1"/>
    </xf>
    <xf numFmtId="0" fontId="107" fillId="17" borderId="75" xfId="0" applyFont="1" applyFill="1" applyBorder="1" applyAlignment="1">
      <alignment horizontal="center" vertical="center" wrapText="1"/>
    </xf>
    <xf numFmtId="0" fontId="107" fillId="0" borderId="110" xfId="0" applyFont="1" applyBorder="1" applyAlignment="1">
      <alignment horizontal="left" vertical="center"/>
    </xf>
    <xf numFmtId="0" fontId="107" fillId="17" borderId="110" xfId="0" applyFont="1" applyFill="1" applyBorder="1" applyAlignment="1">
      <alignment horizontal="left" vertical="center"/>
    </xf>
    <xf numFmtId="0" fontId="107" fillId="17" borderId="109" xfId="0" applyFont="1" applyFill="1" applyBorder="1" applyAlignment="1">
      <alignment horizontal="left" vertical="center"/>
    </xf>
    <xf numFmtId="0" fontId="107" fillId="17" borderId="127" xfId="0" applyFont="1" applyFill="1" applyBorder="1" applyAlignment="1">
      <alignment horizontal="left" vertical="center"/>
    </xf>
    <xf numFmtId="0" fontId="108" fillId="0" borderId="38" xfId="0" applyFont="1" applyBorder="1" applyAlignment="1">
      <alignment horizontal="left" vertical="center"/>
    </xf>
    <xf numFmtId="0" fontId="108" fillId="0" borderId="142" xfId="0" applyFont="1" applyBorder="1" applyAlignment="1">
      <alignment horizontal="left" vertical="center"/>
    </xf>
    <xf numFmtId="0" fontId="108" fillId="0" borderId="44" xfId="0" applyFont="1" applyBorder="1" applyAlignment="1">
      <alignment horizontal="left" vertical="center"/>
    </xf>
    <xf numFmtId="0" fontId="107" fillId="0" borderId="23" xfId="0" applyFont="1" applyBorder="1" applyAlignment="1">
      <alignment vertical="center"/>
    </xf>
    <xf numFmtId="0" fontId="109" fillId="0" borderId="110" xfId="0" applyFont="1" applyBorder="1" applyAlignment="1">
      <alignment horizontal="left" vertical="center" wrapText="1"/>
    </xf>
    <xf numFmtId="0" fontId="109" fillId="0" borderId="109" xfId="0" applyFont="1" applyBorder="1" applyAlignment="1">
      <alignment horizontal="left" vertical="center" wrapText="1"/>
    </xf>
    <xf numFmtId="0" fontId="109" fillId="0" borderId="127" xfId="0" applyFont="1" applyBorder="1" applyAlignment="1">
      <alignment horizontal="left" vertical="center" wrapText="1"/>
    </xf>
    <xf numFmtId="0" fontId="107" fillId="0" borderId="38" xfId="0" applyFont="1" applyBorder="1" applyAlignment="1">
      <alignment vertical="center"/>
    </xf>
    <xf numFmtId="0" fontId="107" fillId="0" borderId="25" xfId="0" applyFont="1" applyBorder="1" applyAlignment="1">
      <alignment vertical="center"/>
    </xf>
    <xf numFmtId="0" fontId="108" fillId="0" borderId="110" xfId="0" applyFont="1" applyBorder="1" applyAlignment="1">
      <alignment horizontal="left" vertical="center" wrapText="1"/>
    </xf>
    <xf numFmtId="0" fontId="108" fillId="0" borderId="109" xfId="0" applyFont="1" applyBorder="1" applyAlignment="1">
      <alignment horizontal="left" vertical="center" wrapText="1"/>
    </xf>
    <xf numFmtId="0" fontId="108" fillId="0" borderId="127" xfId="0" applyFont="1" applyBorder="1" applyAlignment="1">
      <alignment horizontal="left" vertical="center" wrapText="1"/>
    </xf>
    <xf numFmtId="0" fontId="108" fillId="0" borderId="7" xfId="0" applyFont="1" applyBorder="1" applyAlignment="1">
      <alignment horizontal="left" vertical="center"/>
    </xf>
    <xf numFmtId="0" fontId="108" fillId="0" borderId="36" xfId="0" applyFont="1" applyBorder="1" applyAlignment="1">
      <alignment horizontal="left" vertical="center"/>
    </xf>
    <xf numFmtId="0" fontId="108" fillId="0" borderId="41" xfId="0" applyFont="1" applyBorder="1" applyAlignment="1">
      <alignment horizontal="left" vertical="center"/>
    </xf>
    <xf numFmtId="0" fontId="109" fillId="0" borderId="109" xfId="0" applyFont="1" applyBorder="1" applyAlignment="1">
      <alignment horizontal="left" vertical="center"/>
    </xf>
    <xf numFmtId="0" fontId="109" fillId="0" borderId="127" xfId="0" applyFont="1" applyBorder="1" applyAlignment="1">
      <alignment horizontal="left" vertical="center"/>
    </xf>
    <xf numFmtId="0" fontId="107" fillId="0" borderId="38" xfId="0" applyFont="1" applyBorder="1" applyAlignment="1">
      <alignment horizontal="left" vertical="center"/>
    </xf>
    <xf numFmtId="0" fontId="107" fillId="0" borderId="25" xfId="0" applyFont="1" applyBorder="1" applyAlignment="1">
      <alignment horizontal="left" vertical="center"/>
    </xf>
    <xf numFmtId="0" fontId="107" fillId="0" borderId="11" xfId="0" applyFont="1" applyBorder="1" applyAlignment="1">
      <alignment horizontal="left" vertical="center"/>
    </xf>
    <xf numFmtId="0" fontId="107" fillId="0" borderId="23" xfId="0" applyFont="1" applyBorder="1" applyAlignment="1">
      <alignment horizontal="center" vertical="center"/>
    </xf>
    <xf numFmtId="0" fontId="107" fillId="0" borderId="9" xfId="0" applyFont="1" applyBorder="1" applyAlignment="1">
      <alignment horizontal="center" vertical="center"/>
    </xf>
    <xf numFmtId="0" fontId="107" fillId="0" borderId="142" xfId="0" applyFont="1" applyBorder="1" applyAlignment="1">
      <alignment horizontal="left" vertical="center"/>
    </xf>
    <xf numFmtId="0" fontId="107" fillId="0" borderId="44" xfId="0" applyFont="1" applyBorder="1" applyAlignment="1">
      <alignment horizontal="left" vertical="center"/>
    </xf>
    <xf numFmtId="0" fontId="107" fillId="0" borderId="128" xfId="0" applyFont="1" applyBorder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7" fillId="0" borderId="56" xfId="0" applyFont="1" applyBorder="1" applyAlignment="1">
      <alignment horizontal="left" vertical="center"/>
    </xf>
    <xf numFmtId="0" fontId="110" fillId="0" borderId="47" xfId="0" applyFont="1" applyBorder="1" applyAlignment="1">
      <alignment vertical="center"/>
    </xf>
    <xf numFmtId="0" fontId="109" fillId="0" borderId="110" xfId="0" applyFont="1" applyBorder="1" applyAlignment="1">
      <alignment horizontal="left" vertical="center"/>
    </xf>
    <xf numFmtId="0" fontId="110" fillId="0" borderId="27" xfId="0" applyFont="1" applyBorder="1" applyAlignment="1">
      <alignment vertical="center"/>
    </xf>
    <xf numFmtId="0" fontId="107" fillId="0" borderId="34" xfId="0" applyFont="1" applyBorder="1" applyAlignment="1">
      <alignment horizontal="left" vertical="center"/>
    </xf>
    <xf numFmtId="0" fontId="107" fillId="0" borderId="35" xfId="0" applyFont="1" applyBorder="1" applyAlignment="1">
      <alignment horizontal="left" vertical="center"/>
    </xf>
    <xf numFmtId="0" fontId="107" fillId="0" borderId="45" xfId="0" applyFont="1" applyBorder="1" applyAlignment="1">
      <alignment horizontal="left" vertical="center"/>
    </xf>
    <xf numFmtId="0" fontId="112" fillId="0" borderId="22" xfId="0" applyFont="1" applyBorder="1" applyAlignment="1">
      <alignment horizontal="center" vertical="center"/>
    </xf>
    <xf numFmtId="0" fontId="107" fillId="0" borderId="112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112" fillId="0" borderId="79" xfId="0" applyFont="1" applyBorder="1" applyAlignment="1">
      <alignment horizontal="center" vertical="center"/>
    </xf>
    <xf numFmtId="0" fontId="112" fillId="0" borderId="94" xfId="0" applyFont="1" applyBorder="1" applyAlignment="1">
      <alignment horizontal="center" vertical="center"/>
    </xf>
    <xf numFmtId="0" fontId="112" fillId="0" borderId="6" xfId="0" applyFont="1" applyBorder="1" applyAlignment="1">
      <alignment horizontal="center" vertical="center"/>
    </xf>
    <xf numFmtId="0" fontId="107" fillId="0" borderId="22" xfId="0" applyFont="1" applyBorder="1" applyAlignment="1">
      <alignment horizontal="center" vertical="center"/>
    </xf>
    <xf numFmtId="0" fontId="107" fillId="0" borderId="94" xfId="0" applyFont="1" applyBorder="1" applyAlignment="1">
      <alignment horizontal="center" vertical="center"/>
    </xf>
    <xf numFmtId="0" fontId="107" fillId="0" borderId="7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10" fillId="4" borderId="124" xfId="0" applyFont="1" applyFill="1" applyBorder="1" applyAlignment="1">
      <alignment horizontal="center" vertical="center"/>
    </xf>
    <xf numFmtId="0" fontId="107" fillId="0" borderId="209" xfId="0" applyFont="1" applyBorder="1" applyAlignment="1">
      <alignment horizontal="left" vertical="center"/>
    </xf>
    <xf numFmtId="0" fontId="94" fillId="17" borderId="0" xfId="0" applyFont="1" applyFill="1" applyAlignment="1">
      <alignment horizontal="left" vertical="center" wrapText="1"/>
    </xf>
    <xf numFmtId="0" fontId="101" fillId="17" borderId="103" xfId="0" applyFont="1" applyFill="1" applyBorder="1" applyAlignment="1">
      <alignment horizontal="center" vertical="center"/>
    </xf>
    <xf numFmtId="0" fontId="101" fillId="17" borderId="55" xfId="0" applyFont="1" applyFill="1" applyBorder="1" applyAlignment="1">
      <alignment horizontal="center" vertical="center"/>
    </xf>
    <xf numFmtId="0" fontId="94" fillId="17" borderId="30" xfId="0" applyFont="1" applyFill="1" applyBorder="1" applyAlignment="1">
      <alignment horizontal="center" vertical="center"/>
    </xf>
    <xf numFmtId="0" fontId="94" fillId="17" borderId="40" xfId="0" applyFont="1" applyFill="1" applyBorder="1" applyAlignment="1">
      <alignment horizontal="center" vertical="center"/>
    </xf>
    <xf numFmtId="0" fontId="94" fillId="17" borderId="6" xfId="0" applyFont="1" applyFill="1" applyBorder="1" applyAlignment="1">
      <alignment horizontal="center" vertical="center"/>
    </xf>
    <xf numFmtId="0" fontId="94" fillId="17" borderId="41" xfId="0" applyFont="1" applyFill="1" applyBorder="1" applyAlignment="1">
      <alignment horizontal="center" vertical="center"/>
    </xf>
    <xf numFmtId="0" fontId="101" fillId="17" borderId="103" xfId="0" applyFont="1" applyFill="1" applyBorder="1" applyAlignment="1">
      <alignment horizontal="center" vertical="center" wrapText="1"/>
    </xf>
    <xf numFmtId="0" fontId="101" fillId="17" borderId="55" xfId="0" applyFont="1" applyFill="1" applyBorder="1" applyAlignment="1">
      <alignment horizontal="center" vertical="center" wrapText="1"/>
    </xf>
    <xf numFmtId="0" fontId="101" fillId="17" borderId="111" xfId="0" applyFont="1" applyFill="1" applyBorder="1" applyAlignment="1">
      <alignment horizontal="center" vertical="center" wrapText="1"/>
    </xf>
    <xf numFmtId="0" fontId="94" fillId="17" borderId="54" xfId="0" applyFont="1" applyFill="1" applyBorder="1" applyAlignment="1">
      <alignment horizontal="center" vertical="center"/>
    </xf>
    <xf numFmtId="0" fontId="94" fillId="17" borderId="111" xfId="0" applyFont="1" applyFill="1" applyBorder="1" applyAlignment="1">
      <alignment horizontal="center" vertical="center"/>
    </xf>
    <xf numFmtId="0" fontId="94" fillId="17" borderId="33" xfId="0" applyFont="1" applyFill="1" applyBorder="1" applyAlignment="1">
      <alignment horizontal="center" vertical="center"/>
    </xf>
    <xf numFmtId="0" fontId="94" fillId="17" borderId="45" xfId="0" applyFont="1" applyFill="1" applyBorder="1" applyAlignment="1">
      <alignment horizontal="center" vertical="center"/>
    </xf>
    <xf numFmtId="0" fontId="28" fillId="20" borderId="205" xfId="0" applyFont="1" applyFill="1" applyBorder="1" applyAlignment="1">
      <alignment horizontal="center" vertical="center"/>
    </xf>
    <xf numFmtId="0" fontId="28" fillId="20" borderId="196" xfId="0" applyFont="1" applyFill="1" applyBorder="1" applyAlignment="1">
      <alignment horizontal="center" vertical="center"/>
    </xf>
    <xf numFmtId="0" fontId="28" fillId="20" borderId="196" xfId="0" applyFont="1" applyFill="1" applyBorder="1" applyAlignment="1">
      <alignment horizontal="center" vertical="center" wrapText="1"/>
    </xf>
    <xf numFmtId="0" fontId="28" fillId="20" borderId="190" xfId="0" applyFont="1" applyFill="1" applyBorder="1" applyAlignment="1">
      <alignment horizontal="center" vertical="center"/>
    </xf>
    <xf numFmtId="0" fontId="28" fillId="20" borderId="199" xfId="0" applyFont="1" applyFill="1" applyBorder="1" applyAlignment="1">
      <alignment horizontal="center" vertical="center"/>
    </xf>
    <xf numFmtId="0" fontId="28" fillId="20" borderId="202" xfId="0" applyFont="1" applyFill="1" applyBorder="1" applyAlignment="1">
      <alignment horizontal="center" vertical="center" wrapText="1"/>
    </xf>
    <xf numFmtId="0" fontId="28" fillId="20" borderId="193" xfId="0" applyFont="1" applyFill="1" applyBorder="1" applyAlignment="1">
      <alignment horizontal="center" vertical="center"/>
    </xf>
    <xf numFmtId="0" fontId="29" fillId="0" borderId="109" xfId="29" applyFont="1" applyBorder="1" applyAlignment="1">
      <alignment horizontal="center" vertical="center" wrapText="1"/>
    </xf>
    <xf numFmtId="0" fontId="30" fillId="17" borderId="110" xfId="29" applyFont="1" applyFill="1" applyBorder="1" applyAlignment="1">
      <alignment horizontal="center" vertical="center" wrapText="1"/>
    </xf>
    <xf numFmtId="0" fontId="30" fillId="17" borderId="49" xfId="29" applyFont="1" applyFill="1" applyBorder="1" applyAlignment="1">
      <alignment horizontal="center" vertical="center" wrapText="1"/>
    </xf>
  </cellXfs>
  <cellStyles count="41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4" xfId="7" xr:uid="{00000000-0005-0000-0000-000006000000}"/>
    <cellStyle name="40% - 輔色5" xfId="8" xr:uid="{00000000-0005-0000-0000-000007000000}"/>
    <cellStyle name="40% - 輔色6" xfId="9" xr:uid="{00000000-0005-0000-0000-000008000000}"/>
    <cellStyle name="60% - 輔色1" xfId="10" xr:uid="{00000000-0005-0000-0000-000009000000}"/>
    <cellStyle name="60% - 輔色2" xfId="11" xr:uid="{00000000-0005-0000-0000-00000A000000}"/>
    <cellStyle name="60% - 輔色3" xfId="12" xr:uid="{00000000-0005-0000-0000-00000B000000}"/>
    <cellStyle name="60% - 輔色4" xfId="13" xr:uid="{00000000-0005-0000-0000-00000C000000}"/>
    <cellStyle name="Comma 2" xfId="14" xr:uid="{00000000-0005-0000-0000-00000D000000}"/>
    <cellStyle name="Comma 3" xfId="36" xr:uid="{00000000-0005-0000-0000-00000E000000}"/>
    <cellStyle name="Excel Built-in Normal" xfId="38" xr:uid="{00000000-0005-0000-0000-00000F000000}"/>
    <cellStyle name="Excel Built-in Percent" xfId="39" xr:uid="{00000000-0005-0000-0000-000010000000}"/>
    <cellStyle name="Hyperlink 2" xfId="15" xr:uid="{00000000-0005-0000-0000-000011000000}"/>
    <cellStyle name="Normal" xfId="0" builtinId="0"/>
    <cellStyle name="Normal 2" xfId="16" xr:uid="{00000000-0005-0000-0000-000012000000}"/>
    <cellStyle name="Normal 2 2" xfId="17" xr:uid="{00000000-0005-0000-0000-000013000000}"/>
    <cellStyle name="Normal 2 2 2" xfId="18" xr:uid="{00000000-0005-0000-0000-000014000000}"/>
    <cellStyle name="Normal 2 3" xfId="19" xr:uid="{00000000-0005-0000-0000-000015000000}"/>
    <cellStyle name="Normal 2 4" xfId="40" xr:uid="{00000000-0005-0000-0000-000016000000}"/>
    <cellStyle name="Normal 3" xfId="20" xr:uid="{00000000-0005-0000-0000-000017000000}"/>
    <cellStyle name="Normal 4" xfId="21" xr:uid="{00000000-0005-0000-0000-000018000000}"/>
    <cellStyle name="Normal 5" xfId="22" xr:uid="{00000000-0005-0000-0000-000019000000}"/>
    <cellStyle name="Normal 6" xfId="23" xr:uid="{00000000-0005-0000-0000-00001A000000}"/>
    <cellStyle name="Normal 7" xfId="35" xr:uid="{00000000-0005-0000-0000-00001B000000}"/>
    <cellStyle name="Normal 8" xfId="24" xr:uid="{00000000-0005-0000-0000-00001C000000}"/>
    <cellStyle name="Normal 9" xfId="37" xr:uid="{00000000-0005-0000-0000-00001D000000}"/>
    <cellStyle name="Percent" xfId="25" builtinId="5"/>
    <cellStyle name="Percent 2" xfId="26" xr:uid="{00000000-0005-0000-0000-00001E000000}"/>
    <cellStyle name="Percent 2 2" xfId="27" xr:uid="{00000000-0005-0000-0000-00001F000000}"/>
    <cellStyle name="Percent 3" xfId="28" xr:uid="{00000000-0005-0000-0000-000020000000}"/>
    <cellStyle name="一般 2" xfId="29" xr:uid="{00000000-0005-0000-0000-000022000000}"/>
    <cellStyle name="一般 3" xfId="30" xr:uid="{00000000-0005-0000-0000-000023000000}"/>
    <cellStyle name="一般 4" xfId="31" xr:uid="{00000000-0005-0000-0000-000024000000}"/>
    <cellStyle name="一般_NORMAL03 2" xfId="32" xr:uid="{00000000-0005-0000-0000-000025000000}"/>
    <cellStyle name="千分位 2" xfId="33" xr:uid="{00000000-0005-0000-0000-000026000000}"/>
    <cellStyle name="標題 1" xfId="34" xr:uid="{00000000-0005-0000-0000-00002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0"/>
  <sheetViews>
    <sheetView view="pageBreakPreview" topLeftCell="A8" zoomScale="115" zoomScaleNormal="115" zoomScaleSheetLayoutView="115" workbookViewId="0">
      <selection activeCell="B17" sqref="B17"/>
    </sheetView>
  </sheetViews>
  <sheetFormatPr defaultRowHeight="15.6" customHeight="1"/>
  <cols>
    <col min="1" max="1" width="20.796875" customWidth="1"/>
    <col min="2" max="2" width="128.796875" bestFit="1" customWidth="1"/>
    <col min="8" max="8" width="21.796875" customWidth="1"/>
  </cols>
  <sheetData>
    <row r="1" spans="1:256" ht="18">
      <c r="A1" s="494" t="s">
        <v>0</v>
      </c>
      <c r="B1" s="495"/>
      <c r="C1" s="495"/>
      <c r="D1" s="495"/>
      <c r="E1" s="495"/>
      <c r="F1" s="495"/>
      <c r="G1" s="495"/>
      <c r="H1" s="495"/>
      <c r="I1" s="495"/>
      <c r="J1" s="509"/>
      <c r="K1" s="495"/>
      <c r="L1" s="495"/>
      <c r="M1" s="495"/>
      <c r="N1" s="495"/>
      <c r="O1" s="510"/>
      <c r="P1" s="1079" t="e">
        <f>#REF!</f>
        <v>#REF!</v>
      </c>
      <c r="Q1" s="1079"/>
      <c r="R1" s="1079"/>
      <c r="S1" s="510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  <c r="CA1" s="507"/>
      <c r="CB1" s="507"/>
      <c r="CC1" s="507"/>
      <c r="CD1" s="507"/>
      <c r="CE1" s="507"/>
      <c r="CF1" s="507"/>
      <c r="CG1" s="507"/>
      <c r="CH1" s="507"/>
      <c r="CI1" s="507"/>
      <c r="CJ1" s="507"/>
      <c r="CK1" s="507"/>
      <c r="CL1" s="507"/>
      <c r="CM1" s="507"/>
      <c r="CN1" s="507"/>
      <c r="CO1" s="507"/>
      <c r="CP1" s="507"/>
      <c r="CQ1" s="507"/>
      <c r="CR1" s="507"/>
      <c r="CS1" s="507"/>
      <c r="CT1" s="507"/>
      <c r="CU1" s="507"/>
      <c r="CV1" s="507"/>
      <c r="CW1" s="507"/>
      <c r="CX1" s="507"/>
      <c r="CY1" s="507"/>
      <c r="CZ1" s="507"/>
      <c r="DA1" s="507"/>
      <c r="DB1" s="507"/>
      <c r="DC1" s="507"/>
      <c r="DD1" s="507"/>
      <c r="DE1" s="507"/>
      <c r="DF1" s="507"/>
      <c r="DG1" s="507"/>
      <c r="DH1" s="507"/>
      <c r="DI1" s="507"/>
      <c r="DJ1" s="507"/>
      <c r="DK1" s="507"/>
      <c r="DL1" s="507"/>
      <c r="DM1" s="507"/>
      <c r="DN1" s="507"/>
      <c r="DO1" s="507"/>
      <c r="DP1" s="507"/>
      <c r="DQ1" s="507"/>
      <c r="DR1" s="507"/>
      <c r="DS1" s="507"/>
      <c r="DT1" s="507"/>
      <c r="DU1" s="507"/>
      <c r="DV1" s="507"/>
      <c r="DW1" s="507"/>
      <c r="DX1" s="507"/>
      <c r="DY1" s="507"/>
      <c r="DZ1" s="507"/>
      <c r="EA1" s="507"/>
      <c r="EB1" s="507"/>
      <c r="EC1" s="507"/>
      <c r="ED1" s="507"/>
      <c r="EE1" s="507"/>
      <c r="EF1" s="507"/>
      <c r="EG1" s="507"/>
      <c r="EH1" s="507"/>
      <c r="EI1" s="507"/>
      <c r="EJ1" s="507"/>
      <c r="EK1" s="507"/>
      <c r="EL1" s="507"/>
      <c r="EM1" s="507"/>
      <c r="EN1" s="507"/>
      <c r="EO1" s="507"/>
      <c r="EP1" s="507"/>
      <c r="EQ1" s="507"/>
      <c r="ER1" s="507"/>
      <c r="ES1" s="507"/>
      <c r="ET1" s="507"/>
      <c r="EU1" s="507"/>
      <c r="EV1" s="507"/>
      <c r="EW1" s="507"/>
      <c r="EX1" s="507"/>
      <c r="EY1" s="507"/>
      <c r="EZ1" s="507"/>
      <c r="FA1" s="507"/>
      <c r="FB1" s="507"/>
      <c r="FC1" s="507"/>
      <c r="FD1" s="507"/>
      <c r="FE1" s="507"/>
      <c r="FF1" s="507"/>
      <c r="FG1" s="507"/>
      <c r="FH1" s="507"/>
      <c r="FI1" s="507"/>
      <c r="FJ1" s="507"/>
      <c r="FK1" s="507"/>
      <c r="FL1" s="507"/>
      <c r="FM1" s="507"/>
      <c r="FN1" s="507"/>
      <c r="FO1" s="507"/>
      <c r="FP1" s="507"/>
      <c r="FQ1" s="507"/>
      <c r="FR1" s="507"/>
      <c r="FS1" s="507"/>
      <c r="FT1" s="507"/>
      <c r="FU1" s="507"/>
      <c r="FV1" s="507"/>
      <c r="FW1" s="507"/>
      <c r="FX1" s="507"/>
      <c r="FY1" s="507"/>
      <c r="FZ1" s="507"/>
      <c r="GA1" s="507"/>
      <c r="GB1" s="507"/>
      <c r="GC1" s="507"/>
      <c r="GD1" s="507"/>
      <c r="GE1" s="507"/>
      <c r="GF1" s="507"/>
      <c r="GG1" s="507"/>
      <c r="GH1" s="507"/>
      <c r="GI1" s="507"/>
      <c r="GJ1" s="507"/>
      <c r="GK1" s="507"/>
      <c r="GL1" s="507"/>
      <c r="GM1" s="507"/>
      <c r="GN1" s="507"/>
      <c r="GO1" s="507"/>
      <c r="GP1" s="507"/>
      <c r="GQ1" s="507"/>
      <c r="GR1" s="507"/>
      <c r="GS1" s="507"/>
      <c r="GT1" s="507"/>
      <c r="GU1" s="507"/>
      <c r="GV1" s="507"/>
      <c r="GW1" s="507"/>
      <c r="GX1" s="507"/>
      <c r="GY1" s="507"/>
      <c r="GZ1" s="507"/>
      <c r="HA1" s="507"/>
      <c r="HB1" s="507"/>
      <c r="HC1" s="507"/>
      <c r="HD1" s="507"/>
      <c r="HE1" s="507"/>
      <c r="HF1" s="507"/>
      <c r="HG1" s="507"/>
      <c r="HH1" s="507"/>
      <c r="HI1" s="507"/>
      <c r="HJ1" s="507"/>
      <c r="HK1" s="507"/>
      <c r="HL1" s="507"/>
      <c r="HM1" s="507"/>
      <c r="HN1" s="507"/>
      <c r="HO1" s="507"/>
      <c r="HP1" s="507"/>
      <c r="HQ1" s="507"/>
      <c r="HR1" s="507"/>
      <c r="HS1" s="507"/>
      <c r="HT1" s="507"/>
      <c r="HU1" s="507"/>
      <c r="HV1" s="507"/>
      <c r="HW1" s="507"/>
      <c r="HX1" s="507"/>
      <c r="HY1" s="507"/>
      <c r="HZ1" s="507"/>
      <c r="IA1" s="507"/>
      <c r="IB1" s="507"/>
      <c r="IC1" s="507"/>
      <c r="ID1" s="507"/>
      <c r="IE1" s="507"/>
      <c r="IF1" s="507"/>
      <c r="IG1" s="507"/>
      <c r="IH1" s="507"/>
      <c r="II1" s="507"/>
      <c r="IJ1" s="507"/>
      <c r="IK1" s="507"/>
      <c r="IL1" s="507"/>
      <c r="IM1" s="507"/>
      <c r="IN1" s="507"/>
      <c r="IO1" s="507"/>
      <c r="IP1" s="507"/>
      <c r="IQ1" s="507"/>
      <c r="IR1" s="507"/>
      <c r="IS1" s="507"/>
      <c r="IT1" s="507"/>
      <c r="IU1" s="507"/>
      <c r="IV1" s="507"/>
    </row>
    <row r="2" spans="1:256">
      <c r="A2" s="497" t="s">
        <v>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7"/>
      <c r="AM2" s="507"/>
      <c r="AN2" s="507"/>
      <c r="AO2" s="507"/>
      <c r="AP2" s="507"/>
      <c r="AQ2" s="507"/>
      <c r="AR2" s="507"/>
      <c r="AS2" s="507"/>
      <c r="AT2" s="507"/>
      <c r="AU2" s="507"/>
      <c r="AV2" s="507"/>
      <c r="AW2" s="507"/>
      <c r="AX2" s="507"/>
      <c r="AY2" s="507"/>
      <c r="AZ2" s="507"/>
      <c r="BA2" s="507"/>
      <c r="BB2" s="507"/>
      <c r="BC2" s="507"/>
      <c r="BD2" s="507"/>
      <c r="BE2" s="507"/>
      <c r="BF2" s="507"/>
      <c r="BG2" s="507"/>
      <c r="BH2" s="507"/>
      <c r="BI2" s="507"/>
      <c r="BJ2" s="507"/>
      <c r="BK2" s="507"/>
      <c r="BL2" s="507"/>
      <c r="BM2" s="507"/>
      <c r="BN2" s="507"/>
      <c r="BO2" s="507"/>
      <c r="BP2" s="507"/>
      <c r="BQ2" s="507"/>
      <c r="BR2" s="507"/>
      <c r="BS2" s="507"/>
      <c r="BT2" s="507"/>
      <c r="BU2" s="507"/>
      <c r="BV2" s="507"/>
      <c r="BW2" s="507"/>
      <c r="BX2" s="507"/>
      <c r="BY2" s="507"/>
      <c r="BZ2" s="507"/>
      <c r="CA2" s="507"/>
      <c r="CB2" s="507"/>
      <c r="CC2" s="507"/>
      <c r="CD2" s="507"/>
      <c r="CE2" s="507"/>
      <c r="CF2" s="507"/>
      <c r="CG2" s="507"/>
      <c r="CH2" s="507"/>
      <c r="CI2" s="507"/>
      <c r="CJ2" s="507"/>
      <c r="CK2" s="507"/>
      <c r="CL2" s="507"/>
      <c r="CM2" s="507"/>
      <c r="CN2" s="507"/>
      <c r="CO2" s="507"/>
      <c r="CP2" s="507"/>
      <c r="CQ2" s="507"/>
      <c r="CR2" s="507"/>
      <c r="CS2" s="507"/>
      <c r="CT2" s="507"/>
      <c r="CU2" s="507"/>
      <c r="CV2" s="507"/>
      <c r="CW2" s="507"/>
      <c r="CX2" s="507"/>
      <c r="CY2" s="507"/>
      <c r="CZ2" s="507"/>
      <c r="DA2" s="507"/>
      <c r="DB2" s="507"/>
      <c r="DC2" s="507"/>
      <c r="DD2" s="507"/>
      <c r="DE2" s="507"/>
      <c r="DF2" s="507"/>
      <c r="DG2" s="507"/>
      <c r="DH2" s="507"/>
      <c r="DI2" s="507"/>
      <c r="DJ2" s="507"/>
      <c r="DK2" s="507"/>
      <c r="DL2" s="507"/>
      <c r="DM2" s="507"/>
      <c r="DN2" s="507"/>
      <c r="DO2" s="507"/>
      <c r="DP2" s="507"/>
      <c r="DQ2" s="507"/>
      <c r="DR2" s="507"/>
      <c r="DS2" s="507"/>
      <c r="DT2" s="507"/>
      <c r="DU2" s="507"/>
      <c r="DV2" s="507"/>
      <c r="DW2" s="507"/>
      <c r="DX2" s="507"/>
      <c r="DY2" s="507"/>
      <c r="DZ2" s="507"/>
      <c r="EA2" s="507"/>
      <c r="EB2" s="507"/>
      <c r="EC2" s="507"/>
      <c r="ED2" s="507"/>
      <c r="EE2" s="507"/>
      <c r="EF2" s="507"/>
      <c r="EG2" s="507"/>
      <c r="EH2" s="507"/>
      <c r="EI2" s="507"/>
      <c r="EJ2" s="507"/>
      <c r="EK2" s="507"/>
      <c r="EL2" s="507"/>
      <c r="EM2" s="507"/>
      <c r="EN2" s="507"/>
      <c r="EO2" s="507"/>
      <c r="EP2" s="507"/>
      <c r="EQ2" s="507"/>
      <c r="ER2" s="507"/>
      <c r="ES2" s="507"/>
      <c r="ET2" s="507"/>
      <c r="EU2" s="507"/>
      <c r="EV2" s="507"/>
      <c r="EW2" s="507"/>
      <c r="EX2" s="507"/>
      <c r="EY2" s="507"/>
      <c r="EZ2" s="507"/>
      <c r="FA2" s="507"/>
      <c r="FB2" s="507"/>
      <c r="FC2" s="507"/>
      <c r="FD2" s="507"/>
      <c r="FE2" s="507"/>
      <c r="FF2" s="507"/>
      <c r="FG2" s="507"/>
      <c r="FH2" s="507"/>
      <c r="FI2" s="507"/>
      <c r="FJ2" s="507"/>
      <c r="FK2" s="507"/>
      <c r="FL2" s="507"/>
      <c r="FM2" s="507"/>
      <c r="FN2" s="507"/>
      <c r="FO2" s="507"/>
      <c r="FP2" s="507"/>
      <c r="FQ2" s="507"/>
      <c r="FR2" s="507"/>
      <c r="FS2" s="507"/>
      <c r="FT2" s="507"/>
      <c r="FU2" s="507"/>
      <c r="FV2" s="507"/>
      <c r="FW2" s="507"/>
      <c r="FX2" s="507"/>
      <c r="FY2" s="507"/>
      <c r="FZ2" s="507"/>
      <c r="GA2" s="507"/>
      <c r="GB2" s="507"/>
      <c r="GC2" s="507"/>
      <c r="GD2" s="507"/>
      <c r="GE2" s="507"/>
      <c r="GF2" s="507"/>
      <c r="GG2" s="507"/>
      <c r="GH2" s="507"/>
      <c r="GI2" s="507"/>
      <c r="GJ2" s="507"/>
      <c r="GK2" s="507"/>
      <c r="GL2" s="507"/>
      <c r="GM2" s="507"/>
      <c r="GN2" s="507"/>
      <c r="GO2" s="507"/>
      <c r="GP2" s="507"/>
      <c r="GQ2" s="507"/>
      <c r="GR2" s="507"/>
      <c r="GS2" s="507"/>
      <c r="GT2" s="507"/>
      <c r="GU2" s="507"/>
      <c r="GV2" s="507"/>
      <c r="GW2" s="507"/>
      <c r="GX2" s="507"/>
      <c r="GY2" s="507"/>
      <c r="GZ2" s="507"/>
      <c r="HA2" s="507"/>
      <c r="HB2" s="507"/>
      <c r="HC2" s="507"/>
      <c r="HD2" s="507"/>
      <c r="HE2" s="507"/>
      <c r="HF2" s="507"/>
      <c r="HG2" s="507"/>
      <c r="HH2" s="507"/>
      <c r="HI2" s="507"/>
      <c r="HJ2" s="507"/>
      <c r="HK2" s="507"/>
      <c r="HL2" s="507"/>
      <c r="HM2" s="507"/>
      <c r="HN2" s="507"/>
      <c r="HO2" s="507"/>
      <c r="HP2" s="507"/>
      <c r="HQ2" s="507"/>
      <c r="HR2" s="507"/>
      <c r="HS2" s="507"/>
      <c r="HT2" s="507"/>
      <c r="HU2" s="507"/>
      <c r="HV2" s="507"/>
      <c r="HW2" s="507"/>
      <c r="HX2" s="507"/>
      <c r="HY2" s="507"/>
      <c r="HZ2" s="507"/>
      <c r="IA2" s="507"/>
      <c r="IB2" s="507"/>
      <c r="IC2" s="507"/>
      <c r="ID2" s="507"/>
      <c r="IE2" s="507"/>
      <c r="IF2" s="507"/>
      <c r="IG2" s="507"/>
      <c r="IH2" s="507"/>
      <c r="II2" s="507"/>
      <c r="IJ2" s="507"/>
      <c r="IK2" s="507"/>
      <c r="IL2" s="507"/>
      <c r="IM2" s="507"/>
      <c r="IN2" s="507"/>
      <c r="IO2" s="507"/>
      <c r="IP2" s="507"/>
      <c r="IQ2" s="507"/>
      <c r="IR2" s="507"/>
      <c r="IS2" s="507"/>
      <c r="IT2" s="507"/>
      <c r="IU2" s="507"/>
      <c r="IV2" s="507"/>
    </row>
    <row r="3" spans="1:256">
      <c r="A3" s="497" t="s">
        <v>2</v>
      </c>
      <c r="B3" s="496" t="s">
        <v>3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507"/>
      <c r="BB3" s="507"/>
      <c r="BC3" s="507"/>
      <c r="BD3" s="507"/>
      <c r="BE3" s="507"/>
      <c r="BF3" s="507"/>
      <c r="BG3" s="507"/>
      <c r="BH3" s="507"/>
      <c r="BI3" s="507"/>
      <c r="BJ3" s="507"/>
      <c r="BK3" s="507"/>
      <c r="BL3" s="507"/>
      <c r="BM3" s="507"/>
      <c r="BN3" s="507"/>
      <c r="BO3" s="507"/>
      <c r="BP3" s="507"/>
      <c r="BQ3" s="507"/>
      <c r="BR3" s="507"/>
      <c r="BS3" s="507"/>
      <c r="BT3" s="507"/>
      <c r="BU3" s="507"/>
      <c r="BV3" s="507"/>
      <c r="BW3" s="507"/>
      <c r="BX3" s="507"/>
      <c r="BY3" s="507"/>
      <c r="BZ3" s="507"/>
      <c r="CA3" s="507"/>
      <c r="CB3" s="507"/>
      <c r="CC3" s="507"/>
      <c r="CD3" s="507"/>
      <c r="CE3" s="507"/>
      <c r="CF3" s="507"/>
      <c r="CG3" s="507"/>
      <c r="CH3" s="507"/>
      <c r="CI3" s="507"/>
      <c r="CJ3" s="507"/>
      <c r="CK3" s="507"/>
      <c r="CL3" s="507"/>
      <c r="CM3" s="507"/>
      <c r="CN3" s="507"/>
      <c r="CO3" s="507"/>
      <c r="CP3" s="507"/>
      <c r="CQ3" s="507"/>
      <c r="CR3" s="507"/>
      <c r="CS3" s="507"/>
      <c r="CT3" s="507"/>
      <c r="CU3" s="507"/>
      <c r="CV3" s="507"/>
      <c r="CW3" s="507"/>
      <c r="CX3" s="507"/>
      <c r="CY3" s="507"/>
      <c r="CZ3" s="507"/>
      <c r="DA3" s="507"/>
      <c r="DB3" s="507"/>
      <c r="DC3" s="507"/>
      <c r="DD3" s="507"/>
      <c r="DE3" s="507"/>
      <c r="DF3" s="507"/>
      <c r="DG3" s="507"/>
      <c r="DH3" s="507"/>
      <c r="DI3" s="507"/>
      <c r="DJ3" s="507"/>
      <c r="DK3" s="507"/>
      <c r="DL3" s="507"/>
      <c r="DM3" s="507"/>
      <c r="DN3" s="507"/>
      <c r="DO3" s="507"/>
      <c r="DP3" s="507"/>
      <c r="DQ3" s="507"/>
      <c r="DR3" s="507"/>
      <c r="DS3" s="507"/>
      <c r="DT3" s="507"/>
      <c r="DU3" s="507"/>
      <c r="DV3" s="507"/>
      <c r="DW3" s="507"/>
      <c r="DX3" s="507"/>
      <c r="DY3" s="507"/>
      <c r="DZ3" s="507"/>
      <c r="EA3" s="507"/>
      <c r="EB3" s="507"/>
      <c r="EC3" s="507"/>
      <c r="ED3" s="507"/>
      <c r="EE3" s="507"/>
      <c r="EF3" s="507"/>
      <c r="EG3" s="507"/>
      <c r="EH3" s="507"/>
      <c r="EI3" s="507"/>
      <c r="EJ3" s="507"/>
      <c r="EK3" s="507"/>
      <c r="EL3" s="507"/>
      <c r="EM3" s="507"/>
      <c r="EN3" s="507"/>
      <c r="EO3" s="507"/>
      <c r="EP3" s="507"/>
      <c r="EQ3" s="507"/>
      <c r="ER3" s="507"/>
      <c r="ES3" s="507"/>
      <c r="ET3" s="507"/>
      <c r="EU3" s="507"/>
      <c r="EV3" s="507"/>
      <c r="EW3" s="507"/>
      <c r="EX3" s="507"/>
      <c r="EY3" s="507"/>
      <c r="EZ3" s="507"/>
      <c r="FA3" s="507"/>
      <c r="FB3" s="507"/>
      <c r="FC3" s="507"/>
      <c r="FD3" s="507"/>
      <c r="FE3" s="507"/>
      <c r="FF3" s="507"/>
      <c r="FG3" s="507"/>
      <c r="FH3" s="507"/>
      <c r="FI3" s="507"/>
      <c r="FJ3" s="507"/>
      <c r="FK3" s="507"/>
      <c r="FL3" s="507"/>
      <c r="FM3" s="507"/>
      <c r="FN3" s="507"/>
      <c r="FO3" s="507"/>
      <c r="FP3" s="507"/>
      <c r="FQ3" s="507"/>
      <c r="FR3" s="507"/>
      <c r="FS3" s="507"/>
      <c r="FT3" s="507"/>
      <c r="FU3" s="507"/>
      <c r="FV3" s="507"/>
      <c r="FW3" s="507"/>
      <c r="FX3" s="507"/>
      <c r="FY3" s="507"/>
      <c r="FZ3" s="507"/>
      <c r="GA3" s="507"/>
      <c r="GB3" s="507"/>
      <c r="GC3" s="507"/>
      <c r="GD3" s="507"/>
      <c r="GE3" s="507"/>
      <c r="GF3" s="507"/>
      <c r="GG3" s="507"/>
      <c r="GH3" s="507"/>
      <c r="GI3" s="507"/>
      <c r="GJ3" s="507"/>
      <c r="GK3" s="507"/>
      <c r="GL3" s="507"/>
      <c r="GM3" s="507"/>
      <c r="GN3" s="507"/>
      <c r="GO3" s="507"/>
      <c r="GP3" s="507"/>
      <c r="GQ3" s="507"/>
      <c r="GR3" s="507"/>
      <c r="GS3" s="507"/>
      <c r="GT3" s="507"/>
      <c r="GU3" s="507"/>
      <c r="GV3" s="507"/>
      <c r="GW3" s="507"/>
      <c r="GX3" s="507"/>
      <c r="GY3" s="507"/>
      <c r="GZ3" s="507"/>
      <c r="HA3" s="507"/>
      <c r="HB3" s="507"/>
      <c r="HC3" s="507"/>
      <c r="HD3" s="507"/>
      <c r="HE3" s="507"/>
      <c r="HF3" s="507"/>
      <c r="HG3" s="507"/>
      <c r="HH3" s="507"/>
      <c r="HI3" s="507"/>
      <c r="HJ3" s="507"/>
      <c r="HK3" s="507"/>
      <c r="HL3" s="507"/>
      <c r="HM3" s="507"/>
      <c r="HN3" s="507"/>
      <c r="HO3" s="507"/>
      <c r="HP3" s="507"/>
      <c r="HQ3" s="507"/>
      <c r="HR3" s="507"/>
      <c r="HS3" s="507"/>
      <c r="HT3" s="507"/>
      <c r="HU3" s="507"/>
      <c r="HV3" s="507"/>
      <c r="HW3" s="507"/>
      <c r="HX3" s="507"/>
      <c r="HY3" s="507"/>
      <c r="HZ3" s="507"/>
      <c r="IA3" s="507"/>
      <c r="IB3" s="507"/>
      <c r="IC3" s="507"/>
      <c r="ID3" s="507"/>
      <c r="IE3" s="507"/>
      <c r="IF3" s="507"/>
      <c r="IG3" s="507"/>
      <c r="IH3" s="507"/>
      <c r="II3" s="507"/>
      <c r="IJ3" s="507"/>
      <c r="IK3" s="507"/>
      <c r="IL3" s="507"/>
      <c r="IM3" s="507"/>
      <c r="IN3" s="507"/>
      <c r="IO3" s="507"/>
      <c r="IP3" s="507"/>
      <c r="IQ3" s="507"/>
      <c r="IR3" s="507"/>
      <c r="IS3" s="507"/>
      <c r="IT3" s="507"/>
      <c r="IU3" s="507"/>
      <c r="IV3" s="507"/>
    </row>
    <row r="4" spans="1:256">
      <c r="A4" s="496"/>
      <c r="B4" s="498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7"/>
      <c r="AF4" s="507"/>
      <c r="AG4" s="507"/>
      <c r="AH4" s="507"/>
      <c r="AI4" s="507"/>
      <c r="AJ4" s="507"/>
      <c r="AK4" s="507"/>
      <c r="AL4" s="507"/>
      <c r="AM4" s="507"/>
      <c r="AN4" s="507"/>
      <c r="AO4" s="507"/>
      <c r="AP4" s="507"/>
      <c r="AQ4" s="507"/>
      <c r="AR4" s="507"/>
      <c r="AS4" s="507"/>
      <c r="AT4" s="507"/>
      <c r="AU4" s="507"/>
      <c r="AV4" s="507"/>
      <c r="AW4" s="507"/>
      <c r="AX4" s="507"/>
      <c r="AY4" s="507"/>
      <c r="AZ4" s="507"/>
      <c r="BA4" s="507"/>
      <c r="BB4" s="507"/>
      <c r="BC4" s="507"/>
      <c r="BD4" s="507"/>
      <c r="BE4" s="507"/>
      <c r="BF4" s="507"/>
      <c r="BG4" s="507"/>
      <c r="BH4" s="507"/>
      <c r="BI4" s="507"/>
      <c r="BJ4" s="507"/>
      <c r="BK4" s="507"/>
      <c r="BL4" s="507"/>
      <c r="BM4" s="507"/>
      <c r="BN4" s="507"/>
      <c r="BO4" s="507"/>
      <c r="BP4" s="507"/>
      <c r="BQ4" s="507"/>
      <c r="BR4" s="507"/>
      <c r="BS4" s="507"/>
      <c r="BT4" s="507"/>
      <c r="BU4" s="507"/>
      <c r="BV4" s="507"/>
      <c r="BW4" s="507"/>
      <c r="BX4" s="507"/>
      <c r="BY4" s="507"/>
      <c r="BZ4" s="507"/>
      <c r="CA4" s="507"/>
      <c r="CB4" s="507"/>
      <c r="CC4" s="507"/>
      <c r="CD4" s="507"/>
      <c r="CE4" s="507"/>
      <c r="CF4" s="507"/>
      <c r="CG4" s="507"/>
      <c r="CH4" s="507"/>
      <c r="CI4" s="507"/>
      <c r="CJ4" s="507"/>
      <c r="CK4" s="507"/>
      <c r="CL4" s="507"/>
      <c r="CM4" s="507"/>
      <c r="CN4" s="507"/>
      <c r="CO4" s="507"/>
      <c r="CP4" s="507"/>
      <c r="CQ4" s="507"/>
      <c r="CR4" s="507"/>
      <c r="CS4" s="507"/>
      <c r="CT4" s="507"/>
      <c r="CU4" s="507"/>
      <c r="CV4" s="507"/>
      <c r="CW4" s="507"/>
      <c r="CX4" s="507"/>
      <c r="CY4" s="507"/>
      <c r="CZ4" s="507"/>
      <c r="DA4" s="507"/>
      <c r="DB4" s="507"/>
      <c r="DC4" s="507"/>
      <c r="DD4" s="507"/>
      <c r="DE4" s="507"/>
      <c r="DF4" s="507"/>
      <c r="DG4" s="507"/>
      <c r="DH4" s="507"/>
      <c r="DI4" s="507"/>
      <c r="DJ4" s="507"/>
      <c r="DK4" s="507"/>
      <c r="DL4" s="507"/>
      <c r="DM4" s="507"/>
      <c r="DN4" s="507"/>
      <c r="DO4" s="507"/>
      <c r="DP4" s="507"/>
      <c r="DQ4" s="507"/>
      <c r="DR4" s="507"/>
      <c r="DS4" s="507"/>
      <c r="DT4" s="507"/>
      <c r="DU4" s="507"/>
      <c r="DV4" s="507"/>
      <c r="DW4" s="507"/>
      <c r="DX4" s="507"/>
      <c r="DY4" s="507"/>
      <c r="DZ4" s="507"/>
      <c r="EA4" s="507"/>
      <c r="EB4" s="507"/>
      <c r="EC4" s="507"/>
      <c r="ED4" s="507"/>
      <c r="EE4" s="507"/>
      <c r="EF4" s="507"/>
      <c r="EG4" s="507"/>
      <c r="EH4" s="507"/>
      <c r="EI4" s="507"/>
      <c r="EJ4" s="507"/>
      <c r="EK4" s="507"/>
      <c r="EL4" s="507"/>
      <c r="EM4" s="507"/>
      <c r="EN4" s="507"/>
      <c r="EO4" s="507"/>
      <c r="EP4" s="507"/>
      <c r="EQ4" s="507"/>
      <c r="ER4" s="507"/>
      <c r="ES4" s="507"/>
      <c r="ET4" s="507"/>
      <c r="EU4" s="507"/>
      <c r="EV4" s="507"/>
      <c r="EW4" s="507"/>
      <c r="EX4" s="507"/>
      <c r="EY4" s="507"/>
      <c r="EZ4" s="507"/>
      <c r="FA4" s="507"/>
      <c r="FB4" s="507"/>
      <c r="FC4" s="507"/>
      <c r="FD4" s="507"/>
      <c r="FE4" s="507"/>
      <c r="FF4" s="507"/>
      <c r="FG4" s="507"/>
      <c r="FH4" s="507"/>
      <c r="FI4" s="507"/>
      <c r="FJ4" s="507"/>
      <c r="FK4" s="507"/>
      <c r="FL4" s="507"/>
      <c r="FM4" s="507"/>
      <c r="FN4" s="507"/>
      <c r="FO4" s="507"/>
      <c r="FP4" s="507"/>
      <c r="FQ4" s="507"/>
      <c r="FR4" s="507"/>
      <c r="FS4" s="507"/>
      <c r="FT4" s="507"/>
      <c r="FU4" s="507"/>
      <c r="FV4" s="507"/>
      <c r="FW4" s="507"/>
      <c r="FX4" s="507"/>
      <c r="FY4" s="507"/>
      <c r="FZ4" s="507"/>
      <c r="GA4" s="507"/>
      <c r="GB4" s="507"/>
      <c r="GC4" s="507"/>
      <c r="GD4" s="507"/>
      <c r="GE4" s="507"/>
      <c r="GF4" s="507"/>
      <c r="GG4" s="507"/>
      <c r="GH4" s="507"/>
      <c r="GI4" s="507"/>
      <c r="GJ4" s="507"/>
      <c r="GK4" s="507"/>
      <c r="GL4" s="507"/>
      <c r="GM4" s="507"/>
      <c r="GN4" s="507"/>
      <c r="GO4" s="507"/>
      <c r="GP4" s="507"/>
      <c r="GQ4" s="507"/>
      <c r="GR4" s="507"/>
      <c r="GS4" s="507"/>
      <c r="GT4" s="507"/>
      <c r="GU4" s="507"/>
      <c r="GV4" s="507"/>
      <c r="GW4" s="507"/>
      <c r="GX4" s="507"/>
      <c r="GY4" s="507"/>
      <c r="GZ4" s="507"/>
      <c r="HA4" s="507"/>
      <c r="HB4" s="507"/>
      <c r="HC4" s="507"/>
      <c r="HD4" s="507"/>
      <c r="HE4" s="507"/>
      <c r="HF4" s="507"/>
      <c r="HG4" s="507"/>
      <c r="HH4" s="507"/>
      <c r="HI4" s="507"/>
      <c r="HJ4" s="507"/>
      <c r="HK4" s="507"/>
      <c r="HL4" s="507"/>
      <c r="HM4" s="507"/>
      <c r="HN4" s="507"/>
      <c r="HO4" s="507"/>
      <c r="HP4" s="507"/>
      <c r="HQ4" s="507"/>
      <c r="HR4" s="507"/>
      <c r="HS4" s="507"/>
      <c r="HT4" s="507"/>
      <c r="HU4" s="507"/>
      <c r="HV4" s="507"/>
      <c r="HW4" s="507"/>
      <c r="HX4" s="507"/>
      <c r="HY4" s="507"/>
      <c r="HZ4" s="507"/>
      <c r="IA4" s="507"/>
      <c r="IB4" s="507"/>
      <c r="IC4" s="507"/>
      <c r="ID4" s="507"/>
      <c r="IE4" s="507"/>
      <c r="IF4" s="507"/>
      <c r="IG4" s="507"/>
      <c r="IH4" s="507"/>
      <c r="II4" s="507"/>
      <c r="IJ4" s="507"/>
      <c r="IK4" s="507"/>
      <c r="IL4" s="507"/>
      <c r="IM4" s="507"/>
      <c r="IN4" s="507"/>
      <c r="IO4" s="507"/>
      <c r="IP4" s="507"/>
      <c r="IQ4" s="507"/>
      <c r="IR4" s="507"/>
      <c r="IS4" s="507"/>
      <c r="IT4" s="507"/>
      <c r="IU4" s="507"/>
      <c r="IV4" s="507"/>
    </row>
    <row r="5" spans="1:256">
      <c r="A5" s="497" t="s">
        <v>4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7"/>
      <c r="AG5" s="507"/>
      <c r="AH5" s="507"/>
      <c r="AI5" s="507"/>
      <c r="AJ5" s="507"/>
      <c r="AK5" s="507"/>
      <c r="AL5" s="507"/>
      <c r="AM5" s="507"/>
      <c r="AN5" s="507"/>
      <c r="AO5" s="507"/>
      <c r="AP5" s="507"/>
      <c r="AQ5" s="507"/>
      <c r="AR5" s="507"/>
      <c r="AS5" s="507"/>
      <c r="AT5" s="507"/>
      <c r="AU5" s="507"/>
      <c r="AV5" s="507"/>
      <c r="AW5" s="507"/>
      <c r="AX5" s="507"/>
      <c r="AY5" s="507"/>
      <c r="AZ5" s="507"/>
      <c r="BA5" s="507"/>
      <c r="BB5" s="507"/>
      <c r="BC5" s="507"/>
      <c r="BD5" s="507"/>
      <c r="BE5" s="507"/>
      <c r="BF5" s="507"/>
      <c r="BG5" s="507"/>
      <c r="BH5" s="507"/>
      <c r="BI5" s="507"/>
      <c r="BJ5" s="507"/>
      <c r="BK5" s="507"/>
      <c r="BL5" s="507"/>
      <c r="BM5" s="507"/>
      <c r="BN5" s="507"/>
      <c r="BO5" s="507"/>
      <c r="BP5" s="507"/>
      <c r="BQ5" s="507"/>
      <c r="BR5" s="507"/>
      <c r="BS5" s="507"/>
      <c r="BT5" s="507"/>
      <c r="BU5" s="507"/>
      <c r="BV5" s="507"/>
      <c r="BW5" s="507"/>
      <c r="BX5" s="507"/>
      <c r="BY5" s="507"/>
      <c r="BZ5" s="507"/>
      <c r="CA5" s="507"/>
      <c r="CB5" s="507"/>
      <c r="CC5" s="507"/>
      <c r="CD5" s="507"/>
      <c r="CE5" s="507"/>
      <c r="CF5" s="507"/>
      <c r="CG5" s="507"/>
      <c r="CH5" s="507"/>
      <c r="CI5" s="507"/>
      <c r="CJ5" s="507"/>
      <c r="CK5" s="507"/>
      <c r="CL5" s="507"/>
      <c r="CM5" s="507"/>
      <c r="CN5" s="507"/>
      <c r="CO5" s="507"/>
      <c r="CP5" s="507"/>
      <c r="CQ5" s="507"/>
      <c r="CR5" s="507"/>
      <c r="CS5" s="507"/>
      <c r="CT5" s="507"/>
      <c r="CU5" s="507"/>
      <c r="CV5" s="507"/>
      <c r="CW5" s="507"/>
      <c r="CX5" s="507"/>
      <c r="CY5" s="507"/>
      <c r="CZ5" s="507"/>
      <c r="DA5" s="507"/>
      <c r="DB5" s="507"/>
      <c r="DC5" s="507"/>
      <c r="DD5" s="507"/>
      <c r="DE5" s="507"/>
      <c r="DF5" s="507"/>
      <c r="DG5" s="507"/>
      <c r="DH5" s="507"/>
      <c r="DI5" s="507"/>
      <c r="DJ5" s="507"/>
      <c r="DK5" s="507"/>
      <c r="DL5" s="507"/>
      <c r="DM5" s="507"/>
      <c r="DN5" s="507"/>
      <c r="DO5" s="507"/>
      <c r="DP5" s="507"/>
      <c r="DQ5" s="507"/>
      <c r="DR5" s="507"/>
      <c r="DS5" s="507"/>
      <c r="DT5" s="507"/>
      <c r="DU5" s="507"/>
      <c r="DV5" s="507"/>
      <c r="DW5" s="507"/>
      <c r="DX5" s="507"/>
      <c r="DY5" s="507"/>
      <c r="DZ5" s="507"/>
      <c r="EA5" s="507"/>
      <c r="EB5" s="507"/>
      <c r="EC5" s="507"/>
      <c r="ED5" s="507"/>
      <c r="EE5" s="507"/>
      <c r="EF5" s="507"/>
      <c r="EG5" s="507"/>
      <c r="EH5" s="507"/>
      <c r="EI5" s="507"/>
      <c r="EJ5" s="507"/>
      <c r="EK5" s="507"/>
      <c r="EL5" s="507"/>
      <c r="EM5" s="507"/>
      <c r="EN5" s="507"/>
      <c r="EO5" s="507"/>
      <c r="EP5" s="507"/>
      <c r="EQ5" s="507"/>
      <c r="ER5" s="507"/>
      <c r="ES5" s="507"/>
      <c r="ET5" s="507"/>
      <c r="EU5" s="507"/>
      <c r="EV5" s="507"/>
      <c r="EW5" s="507"/>
      <c r="EX5" s="507"/>
      <c r="EY5" s="507"/>
      <c r="EZ5" s="507"/>
      <c r="FA5" s="507"/>
      <c r="FB5" s="507"/>
      <c r="FC5" s="507"/>
      <c r="FD5" s="507"/>
      <c r="FE5" s="507"/>
      <c r="FF5" s="507"/>
      <c r="FG5" s="507"/>
      <c r="FH5" s="507"/>
      <c r="FI5" s="507"/>
      <c r="FJ5" s="507"/>
      <c r="FK5" s="507"/>
      <c r="FL5" s="507"/>
      <c r="FM5" s="507"/>
      <c r="FN5" s="507"/>
      <c r="FO5" s="507"/>
      <c r="FP5" s="507"/>
      <c r="FQ5" s="507"/>
      <c r="FR5" s="507"/>
      <c r="FS5" s="507"/>
      <c r="FT5" s="507"/>
      <c r="FU5" s="507"/>
      <c r="FV5" s="507"/>
      <c r="FW5" s="507"/>
      <c r="FX5" s="507"/>
      <c r="FY5" s="507"/>
      <c r="FZ5" s="507"/>
      <c r="GA5" s="507"/>
      <c r="GB5" s="507"/>
      <c r="GC5" s="507"/>
      <c r="GD5" s="507"/>
      <c r="GE5" s="507"/>
      <c r="GF5" s="507"/>
      <c r="GG5" s="507"/>
      <c r="GH5" s="507"/>
      <c r="GI5" s="507"/>
      <c r="GJ5" s="507"/>
      <c r="GK5" s="507"/>
      <c r="GL5" s="507"/>
      <c r="GM5" s="507"/>
      <c r="GN5" s="507"/>
      <c r="GO5" s="507"/>
      <c r="GP5" s="507"/>
      <c r="GQ5" s="507"/>
      <c r="GR5" s="507"/>
      <c r="GS5" s="507"/>
      <c r="GT5" s="507"/>
      <c r="GU5" s="507"/>
      <c r="GV5" s="507"/>
      <c r="GW5" s="507"/>
      <c r="GX5" s="507"/>
      <c r="GY5" s="507"/>
      <c r="GZ5" s="507"/>
      <c r="HA5" s="507"/>
      <c r="HB5" s="507"/>
      <c r="HC5" s="507"/>
      <c r="HD5" s="507"/>
      <c r="HE5" s="507"/>
      <c r="HF5" s="507"/>
      <c r="HG5" s="507"/>
      <c r="HH5" s="507"/>
      <c r="HI5" s="507"/>
      <c r="HJ5" s="507"/>
      <c r="HK5" s="507"/>
      <c r="HL5" s="507"/>
      <c r="HM5" s="507"/>
      <c r="HN5" s="507"/>
      <c r="HO5" s="507"/>
      <c r="HP5" s="507"/>
      <c r="HQ5" s="507"/>
      <c r="HR5" s="507"/>
      <c r="HS5" s="507"/>
      <c r="HT5" s="507"/>
      <c r="HU5" s="507"/>
      <c r="HV5" s="507"/>
      <c r="HW5" s="507"/>
      <c r="HX5" s="507"/>
      <c r="HY5" s="507"/>
      <c r="HZ5" s="507"/>
      <c r="IA5" s="507"/>
      <c r="IB5" s="507"/>
      <c r="IC5" s="507"/>
      <c r="ID5" s="507"/>
      <c r="IE5" s="507"/>
      <c r="IF5" s="507"/>
      <c r="IG5" s="507"/>
      <c r="IH5" s="507"/>
      <c r="II5" s="507"/>
      <c r="IJ5" s="507"/>
      <c r="IK5" s="507"/>
      <c r="IL5" s="507"/>
      <c r="IM5" s="507"/>
      <c r="IN5" s="507"/>
      <c r="IO5" s="507"/>
      <c r="IP5" s="507"/>
      <c r="IQ5" s="507"/>
      <c r="IR5" s="507"/>
      <c r="IS5" s="507"/>
      <c r="IT5" s="507"/>
      <c r="IU5" s="507"/>
      <c r="IV5" s="507"/>
    </row>
    <row r="6" spans="1:256">
      <c r="A6" s="499" t="s">
        <v>5</v>
      </c>
      <c r="B6" s="500" t="s">
        <v>6</v>
      </c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11"/>
      <c r="P6" s="511"/>
      <c r="Q6" s="511"/>
      <c r="R6" s="511"/>
      <c r="S6" s="512"/>
      <c r="T6" s="512"/>
      <c r="U6" s="512"/>
      <c r="V6" s="512"/>
      <c r="W6" s="512"/>
      <c r="X6" s="512"/>
      <c r="Y6" s="512"/>
      <c r="Z6" s="512"/>
      <c r="AA6" s="512"/>
      <c r="AB6" s="512"/>
      <c r="AC6" s="512"/>
      <c r="AD6" s="512"/>
      <c r="AE6" s="512"/>
      <c r="AF6" s="512"/>
      <c r="AG6" s="512"/>
      <c r="AH6" s="512"/>
      <c r="AI6" s="512"/>
      <c r="AJ6" s="512"/>
      <c r="AK6" s="512"/>
      <c r="AL6" s="512"/>
      <c r="AM6" s="512"/>
      <c r="AN6" s="512"/>
      <c r="AO6" s="512"/>
      <c r="AP6" s="512"/>
      <c r="AQ6" s="512"/>
      <c r="AR6" s="512"/>
      <c r="AS6" s="512"/>
      <c r="AT6" s="512"/>
      <c r="AU6" s="512"/>
      <c r="AV6" s="512"/>
      <c r="AW6" s="512"/>
      <c r="AX6" s="512"/>
      <c r="AY6" s="512"/>
      <c r="AZ6" s="512"/>
      <c r="BA6" s="512"/>
      <c r="BB6" s="512"/>
      <c r="BC6" s="512"/>
      <c r="BD6" s="512"/>
      <c r="BE6" s="512"/>
      <c r="BF6" s="512"/>
      <c r="BG6" s="512"/>
      <c r="BH6" s="512"/>
      <c r="BI6" s="512"/>
      <c r="BJ6" s="512"/>
      <c r="BK6" s="512"/>
      <c r="BL6" s="512"/>
      <c r="BM6" s="512"/>
      <c r="BN6" s="512"/>
      <c r="BO6" s="512"/>
      <c r="BP6" s="512"/>
      <c r="BQ6" s="512"/>
      <c r="BR6" s="512"/>
      <c r="BS6" s="512"/>
      <c r="BT6" s="512"/>
      <c r="BU6" s="512"/>
      <c r="BV6" s="512"/>
      <c r="BW6" s="512"/>
      <c r="BX6" s="512"/>
      <c r="BY6" s="512"/>
      <c r="BZ6" s="512"/>
      <c r="CA6" s="512"/>
      <c r="CB6" s="512"/>
      <c r="CC6" s="512"/>
      <c r="CD6" s="512"/>
      <c r="CE6" s="512"/>
      <c r="CF6" s="512"/>
      <c r="CG6" s="512"/>
      <c r="CH6" s="512"/>
      <c r="CI6" s="512"/>
      <c r="CJ6" s="512"/>
      <c r="CK6" s="512"/>
      <c r="CL6" s="512"/>
      <c r="CM6" s="512"/>
      <c r="CN6" s="512"/>
      <c r="CO6" s="512"/>
      <c r="CP6" s="512"/>
      <c r="CQ6" s="512"/>
      <c r="CR6" s="512"/>
      <c r="CS6" s="512"/>
      <c r="CT6" s="512"/>
      <c r="CU6" s="512"/>
      <c r="CV6" s="512"/>
      <c r="CW6" s="512"/>
      <c r="CX6" s="512"/>
      <c r="CY6" s="512"/>
      <c r="CZ6" s="512"/>
      <c r="DA6" s="512"/>
      <c r="DB6" s="512"/>
      <c r="DC6" s="512"/>
      <c r="DD6" s="512"/>
      <c r="DE6" s="512"/>
      <c r="DF6" s="512"/>
      <c r="DG6" s="512"/>
      <c r="DH6" s="512"/>
      <c r="DI6" s="512"/>
      <c r="DJ6" s="512"/>
      <c r="DK6" s="512"/>
      <c r="DL6" s="512"/>
      <c r="DM6" s="512"/>
      <c r="DN6" s="512"/>
      <c r="DO6" s="512"/>
      <c r="DP6" s="512"/>
      <c r="DQ6" s="512"/>
      <c r="DR6" s="512"/>
      <c r="DS6" s="512"/>
      <c r="DT6" s="512"/>
      <c r="DU6" s="512"/>
      <c r="DV6" s="512"/>
      <c r="DW6" s="512"/>
      <c r="DX6" s="512"/>
      <c r="DY6" s="512"/>
      <c r="DZ6" s="512"/>
      <c r="EA6" s="512"/>
      <c r="EB6" s="512"/>
      <c r="EC6" s="512"/>
      <c r="ED6" s="512"/>
      <c r="EE6" s="512"/>
      <c r="EF6" s="512"/>
      <c r="EG6" s="512"/>
      <c r="EH6" s="512"/>
      <c r="EI6" s="512"/>
      <c r="EJ6" s="512"/>
      <c r="EK6" s="512"/>
      <c r="EL6" s="512"/>
      <c r="EM6" s="512"/>
      <c r="EN6" s="512"/>
      <c r="EO6" s="512"/>
      <c r="EP6" s="512"/>
      <c r="EQ6" s="512"/>
      <c r="ER6" s="512"/>
      <c r="ES6" s="512"/>
      <c r="ET6" s="512"/>
      <c r="EU6" s="512"/>
      <c r="EV6" s="512"/>
      <c r="EW6" s="512"/>
      <c r="EX6" s="512"/>
      <c r="EY6" s="512"/>
      <c r="EZ6" s="512"/>
      <c r="FA6" s="512"/>
      <c r="FB6" s="512"/>
      <c r="FC6" s="512"/>
      <c r="FD6" s="512"/>
      <c r="FE6" s="512"/>
      <c r="FF6" s="512"/>
      <c r="FG6" s="512"/>
      <c r="FH6" s="512"/>
      <c r="FI6" s="512"/>
      <c r="FJ6" s="512"/>
      <c r="FK6" s="512"/>
      <c r="FL6" s="512"/>
      <c r="FM6" s="512"/>
      <c r="FN6" s="512"/>
      <c r="FO6" s="512"/>
      <c r="FP6" s="512"/>
      <c r="FQ6" s="512"/>
      <c r="FR6" s="512"/>
      <c r="FS6" s="512"/>
      <c r="FT6" s="512"/>
      <c r="FU6" s="512"/>
      <c r="FV6" s="512"/>
      <c r="FW6" s="512"/>
      <c r="FX6" s="512"/>
      <c r="FY6" s="512"/>
      <c r="FZ6" s="512"/>
      <c r="GA6" s="512"/>
      <c r="GB6" s="512"/>
      <c r="GC6" s="512"/>
      <c r="GD6" s="512"/>
      <c r="GE6" s="512"/>
      <c r="GF6" s="512"/>
      <c r="GG6" s="512"/>
      <c r="GH6" s="512"/>
      <c r="GI6" s="512"/>
      <c r="GJ6" s="512"/>
      <c r="GK6" s="512"/>
      <c r="GL6" s="512"/>
      <c r="GM6" s="512"/>
      <c r="GN6" s="512"/>
      <c r="GO6" s="512"/>
      <c r="GP6" s="512"/>
      <c r="GQ6" s="512"/>
      <c r="GR6" s="512"/>
      <c r="GS6" s="512"/>
      <c r="GT6" s="512"/>
      <c r="GU6" s="512"/>
      <c r="GV6" s="512"/>
      <c r="GW6" s="512"/>
      <c r="GX6" s="512"/>
      <c r="GY6" s="512"/>
      <c r="GZ6" s="512"/>
      <c r="HA6" s="512"/>
      <c r="HB6" s="512"/>
      <c r="HC6" s="512"/>
      <c r="HD6" s="512"/>
      <c r="HE6" s="512"/>
      <c r="HF6" s="512"/>
      <c r="HG6" s="512"/>
      <c r="HH6" s="512"/>
      <c r="HI6" s="512"/>
      <c r="HJ6" s="512"/>
      <c r="HK6" s="512"/>
      <c r="HL6" s="512"/>
      <c r="HM6" s="512"/>
      <c r="HN6" s="512"/>
      <c r="HO6" s="512"/>
      <c r="HP6" s="512"/>
      <c r="HQ6" s="512"/>
      <c r="HR6" s="512"/>
      <c r="HS6" s="512"/>
      <c r="HT6" s="512"/>
      <c r="HU6" s="512"/>
      <c r="HV6" s="512"/>
      <c r="HW6" s="512"/>
      <c r="HX6" s="512"/>
      <c r="HY6" s="512"/>
      <c r="HZ6" s="512"/>
      <c r="IA6" s="512"/>
      <c r="IB6" s="512"/>
      <c r="IC6" s="512"/>
      <c r="ID6" s="512"/>
      <c r="IE6" s="512"/>
      <c r="IF6" s="512"/>
      <c r="IG6" s="512"/>
      <c r="IH6" s="512"/>
      <c r="II6" s="512"/>
      <c r="IJ6" s="512"/>
      <c r="IK6" s="512"/>
      <c r="IL6" s="512"/>
      <c r="IM6" s="512"/>
      <c r="IN6" s="512"/>
      <c r="IO6" s="512"/>
      <c r="IP6" s="512"/>
      <c r="IQ6" s="512"/>
      <c r="IR6" s="512"/>
      <c r="IS6" s="512"/>
      <c r="IT6" s="512"/>
      <c r="IU6" s="512"/>
      <c r="IV6" s="512"/>
    </row>
    <row r="7" spans="1:256">
      <c r="A7" s="497" t="s">
        <v>7</v>
      </c>
      <c r="B7" s="496" t="s">
        <v>8</v>
      </c>
      <c r="C7" s="496"/>
      <c r="D7" s="496"/>
      <c r="E7" s="496"/>
      <c r="F7" s="496"/>
      <c r="G7" s="496"/>
      <c r="H7" s="496"/>
      <c r="I7" s="496"/>
      <c r="J7" s="496"/>
      <c r="K7" s="496"/>
      <c r="L7" s="500"/>
      <c r="M7" s="500"/>
      <c r="N7" s="500"/>
      <c r="O7" s="511"/>
      <c r="P7" s="511"/>
      <c r="Q7" s="511"/>
      <c r="R7" s="511"/>
      <c r="S7" s="512"/>
      <c r="T7" s="512"/>
      <c r="U7" s="512"/>
      <c r="V7" s="512"/>
      <c r="W7" s="512"/>
      <c r="X7" s="512"/>
      <c r="Y7" s="512"/>
      <c r="Z7" s="512"/>
      <c r="AA7" s="512"/>
      <c r="AB7" s="512"/>
      <c r="AC7" s="512"/>
      <c r="AD7" s="512"/>
      <c r="AE7" s="512"/>
      <c r="AF7" s="512"/>
      <c r="AG7" s="512"/>
      <c r="AH7" s="512"/>
      <c r="AI7" s="512"/>
      <c r="AJ7" s="512"/>
      <c r="AK7" s="512"/>
      <c r="AL7" s="512"/>
      <c r="AM7" s="512"/>
      <c r="AN7" s="512"/>
      <c r="AO7" s="512"/>
      <c r="AP7" s="512"/>
      <c r="AQ7" s="512"/>
      <c r="AR7" s="512"/>
      <c r="AS7" s="512"/>
      <c r="AT7" s="512"/>
      <c r="AU7" s="512"/>
      <c r="AV7" s="512"/>
      <c r="AW7" s="512"/>
      <c r="AX7" s="512"/>
      <c r="AY7" s="512"/>
      <c r="AZ7" s="512"/>
      <c r="BA7" s="512"/>
      <c r="BB7" s="512"/>
      <c r="BC7" s="512"/>
      <c r="BD7" s="512"/>
      <c r="BE7" s="512"/>
      <c r="BF7" s="512"/>
      <c r="BG7" s="512"/>
      <c r="BH7" s="512"/>
      <c r="BI7" s="512"/>
      <c r="BJ7" s="512"/>
      <c r="BK7" s="512"/>
      <c r="BL7" s="512"/>
      <c r="BM7" s="512"/>
      <c r="BN7" s="512"/>
      <c r="BO7" s="512"/>
      <c r="BP7" s="512"/>
      <c r="BQ7" s="512"/>
      <c r="BR7" s="512"/>
      <c r="BS7" s="512"/>
      <c r="BT7" s="512"/>
      <c r="BU7" s="512"/>
      <c r="BV7" s="512"/>
      <c r="BW7" s="512"/>
      <c r="BX7" s="512"/>
      <c r="BY7" s="512"/>
      <c r="BZ7" s="512"/>
      <c r="CA7" s="512"/>
      <c r="CB7" s="512"/>
      <c r="CC7" s="512"/>
      <c r="CD7" s="512"/>
      <c r="CE7" s="512"/>
      <c r="CF7" s="512"/>
      <c r="CG7" s="512"/>
      <c r="CH7" s="512"/>
      <c r="CI7" s="512"/>
      <c r="CJ7" s="512"/>
      <c r="CK7" s="512"/>
      <c r="CL7" s="512"/>
      <c r="CM7" s="512"/>
      <c r="CN7" s="512"/>
      <c r="CO7" s="512"/>
      <c r="CP7" s="512"/>
      <c r="CQ7" s="512"/>
      <c r="CR7" s="512"/>
      <c r="CS7" s="512"/>
      <c r="CT7" s="512"/>
      <c r="CU7" s="512"/>
      <c r="CV7" s="512"/>
      <c r="CW7" s="512"/>
      <c r="CX7" s="512"/>
      <c r="CY7" s="512"/>
      <c r="CZ7" s="512"/>
      <c r="DA7" s="512"/>
      <c r="DB7" s="512"/>
      <c r="DC7" s="512"/>
      <c r="DD7" s="512"/>
      <c r="DE7" s="512"/>
      <c r="DF7" s="512"/>
      <c r="DG7" s="512"/>
      <c r="DH7" s="512"/>
      <c r="DI7" s="512"/>
      <c r="DJ7" s="512"/>
      <c r="DK7" s="512"/>
      <c r="DL7" s="512"/>
      <c r="DM7" s="512"/>
      <c r="DN7" s="512"/>
      <c r="DO7" s="512"/>
      <c r="DP7" s="512"/>
      <c r="DQ7" s="512"/>
      <c r="DR7" s="512"/>
      <c r="DS7" s="512"/>
      <c r="DT7" s="512"/>
      <c r="DU7" s="512"/>
      <c r="DV7" s="512"/>
      <c r="DW7" s="512"/>
      <c r="DX7" s="512"/>
      <c r="DY7" s="512"/>
      <c r="DZ7" s="512"/>
      <c r="EA7" s="512"/>
      <c r="EB7" s="512"/>
      <c r="EC7" s="512"/>
      <c r="ED7" s="512"/>
      <c r="EE7" s="512"/>
      <c r="EF7" s="512"/>
      <c r="EG7" s="512"/>
      <c r="EH7" s="512"/>
      <c r="EI7" s="512"/>
      <c r="EJ7" s="512"/>
      <c r="EK7" s="512"/>
      <c r="EL7" s="512"/>
      <c r="EM7" s="512"/>
      <c r="EN7" s="512"/>
      <c r="EO7" s="512"/>
      <c r="EP7" s="512"/>
      <c r="EQ7" s="512"/>
      <c r="ER7" s="512"/>
      <c r="ES7" s="512"/>
      <c r="ET7" s="512"/>
      <c r="EU7" s="512"/>
      <c r="EV7" s="512"/>
      <c r="EW7" s="512"/>
      <c r="EX7" s="512"/>
      <c r="EY7" s="512"/>
      <c r="EZ7" s="512"/>
      <c r="FA7" s="512"/>
      <c r="FB7" s="512"/>
      <c r="FC7" s="512"/>
      <c r="FD7" s="512"/>
      <c r="FE7" s="512"/>
      <c r="FF7" s="512"/>
      <c r="FG7" s="512"/>
      <c r="FH7" s="512"/>
      <c r="FI7" s="512"/>
      <c r="FJ7" s="512"/>
      <c r="FK7" s="512"/>
      <c r="FL7" s="512"/>
      <c r="FM7" s="512"/>
      <c r="FN7" s="512"/>
      <c r="FO7" s="512"/>
      <c r="FP7" s="512"/>
      <c r="FQ7" s="512"/>
      <c r="FR7" s="512"/>
      <c r="FS7" s="512"/>
      <c r="FT7" s="512"/>
      <c r="FU7" s="512"/>
      <c r="FV7" s="512"/>
      <c r="FW7" s="512"/>
      <c r="FX7" s="512"/>
      <c r="FY7" s="512"/>
      <c r="FZ7" s="512"/>
      <c r="GA7" s="512"/>
      <c r="GB7" s="512"/>
      <c r="GC7" s="512"/>
      <c r="GD7" s="512"/>
      <c r="GE7" s="512"/>
      <c r="GF7" s="512"/>
      <c r="GG7" s="512"/>
      <c r="GH7" s="512"/>
      <c r="GI7" s="512"/>
      <c r="GJ7" s="512"/>
      <c r="GK7" s="512"/>
      <c r="GL7" s="512"/>
      <c r="GM7" s="512"/>
      <c r="GN7" s="512"/>
      <c r="GO7" s="512"/>
      <c r="GP7" s="512"/>
      <c r="GQ7" s="512"/>
      <c r="GR7" s="512"/>
      <c r="GS7" s="512"/>
      <c r="GT7" s="512"/>
      <c r="GU7" s="512"/>
      <c r="GV7" s="512"/>
      <c r="GW7" s="512"/>
      <c r="GX7" s="512"/>
      <c r="GY7" s="512"/>
      <c r="GZ7" s="512"/>
      <c r="HA7" s="512"/>
      <c r="HB7" s="512"/>
      <c r="HC7" s="512"/>
      <c r="HD7" s="512"/>
      <c r="HE7" s="512"/>
      <c r="HF7" s="512"/>
      <c r="HG7" s="512"/>
      <c r="HH7" s="512"/>
      <c r="HI7" s="512"/>
      <c r="HJ7" s="512"/>
      <c r="HK7" s="512"/>
      <c r="HL7" s="512"/>
      <c r="HM7" s="512"/>
      <c r="HN7" s="512"/>
      <c r="HO7" s="512"/>
      <c r="HP7" s="512"/>
      <c r="HQ7" s="512"/>
      <c r="HR7" s="512"/>
      <c r="HS7" s="512"/>
      <c r="HT7" s="512"/>
      <c r="HU7" s="512"/>
      <c r="HV7" s="512"/>
      <c r="HW7" s="512"/>
      <c r="HX7" s="512"/>
      <c r="HY7" s="512"/>
      <c r="HZ7" s="512"/>
      <c r="IA7" s="512"/>
      <c r="IB7" s="512"/>
      <c r="IC7" s="512"/>
      <c r="ID7" s="512"/>
      <c r="IE7" s="512"/>
      <c r="IF7" s="512"/>
      <c r="IG7" s="512"/>
      <c r="IH7" s="512"/>
      <c r="II7" s="512"/>
      <c r="IJ7" s="512"/>
      <c r="IK7" s="512"/>
      <c r="IL7" s="512"/>
      <c r="IM7" s="512"/>
      <c r="IN7" s="512"/>
      <c r="IO7" s="512"/>
      <c r="IP7" s="512"/>
      <c r="IQ7" s="512"/>
      <c r="IR7" s="512"/>
      <c r="IS7" s="512"/>
      <c r="IT7" s="512"/>
      <c r="IU7" s="512"/>
      <c r="IV7" s="512"/>
    </row>
    <row r="8" spans="1:256">
      <c r="A8" s="496"/>
      <c r="B8" s="496" t="s">
        <v>9</v>
      </c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7"/>
      <c r="AL8" s="507"/>
      <c r="AM8" s="507"/>
      <c r="AN8" s="507"/>
      <c r="AO8" s="507"/>
      <c r="AP8" s="507"/>
      <c r="AQ8" s="507"/>
      <c r="AR8" s="507"/>
      <c r="AS8" s="507"/>
      <c r="AT8" s="507"/>
      <c r="AU8" s="507"/>
      <c r="AV8" s="507"/>
      <c r="AW8" s="507"/>
      <c r="AX8" s="507"/>
      <c r="AY8" s="507"/>
      <c r="AZ8" s="507"/>
      <c r="BA8" s="507"/>
      <c r="BB8" s="507"/>
      <c r="BC8" s="507"/>
      <c r="BD8" s="507"/>
      <c r="BE8" s="507"/>
      <c r="BF8" s="507"/>
      <c r="BG8" s="507"/>
      <c r="BH8" s="507"/>
      <c r="BI8" s="507"/>
      <c r="BJ8" s="507"/>
      <c r="BK8" s="507"/>
      <c r="BL8" s="507"/>
      <c r="BM8" s="507"/>
      <c r="BN8" s="507"/>
      <c r="BO8" s="507"/>
      <c r="BP8" s="507"/>
      <c r="BQ8" s="507"/>
      <c r="BR8" s="507"/>
      <c r="BS8" s="507"/>
      <c r="BT8" s="507"/>
      <c r="BU8" s="507"/>
      <c r="BV8" s="507"/>
      <c r="BW8" s="507"/>
      <c r="BX8" s="507"/>
      <c r="BY8" s="507"/>
      <c r="BZ8" s="507"/>
      <c r="CA8" s="507"/>
      <c r="CB8" s="507"/>
      <c r="CC8" s="507"/>
      <c r="CD8" s="507"/>
      <c r="CE8" s="507"/>
      <c r="CF8" s="507"/>
      <c r="CG8" s="507"/>
      <c r="CH8" s="507"/>
      <c r="CI8" s="507"/>
      <c r="CJ8" s="507"/>
      <c r="CK8" s="507"/>
      <c r="CL8" s="507"/>
      <c r="CM8" s="507"/>
      <c r="CN8" s="507"/>
      <c r="CO8" s="507"/>
      <c r="CP8" s="507"/>
      <c r="CQ8" s="507"/>
      <c r="CR8" s="507"/>
      <c r="CS8" s="507"/>
      <c r="CT8" s="507"/>
      <c r="CU8" s="507"/>
      <c r="CV8" s="507"/>
      <c r="CW8" s="507"/>
      <c r="CX8" s="507"/>
      <c r="CY8" s="507"/>
      <c r="CZ8" s="507"/>
      <c r="DA8" s="507"/>
      <c r="DB8" s="507"/>
      <c r="DC8" s="507"/>
      <c r="DD8" s="507"/>
      <c r="DE8" s="507"/>
      <c r="DF8" s="507"/>
      <c r="DG8" s="507"/>
      <c r="DH8" s="507"/>
      <c r="DI8" s="507"/>
      <c r="DJ8" s="507"/>
      <c r="DK8" s="507"/>
      <c r="DL8" s="507"/>
      <c r="DM8" s="507"/>
      <c r="DN8" s="507"/>
      <c r="DO8" s="507"/>
      <c r="DP8" s="507"/>
      <c r="DQ8" s="507"/>
      <c r="DR8" s="507"/>
      <c r="DS8" s="507"/>
      <c r="DT8" s="507"/>
      <c r="DU8" s="507"/>
      <c r="DV8" s="507"/>
      <c r="DW8" s="507"/>
      <c r="DX8" s="507"/>
      <c r="DY8" s="507"/>
      <c r="DZ8" s="507"/>
      <c r="EA8" s="507"/>
      <c r="EB8" s="507"/>
      <c r="EC8" s="507"/>
      <c r="ED8" s="507"/>
      <c r="EE8" s="507"/>
      <c r="EF8" s="507"/>
      <c r="EG8" s="507"/>
      <c r="EH8" s="507"/>
      <c r="EI8" s="507"/>
      <c r="EJ8" s="507"/>
      <c r="EK8" s="507"/>
      <c r="EL8" s="507"/>
      <c r="EM8" s="507"/>
      <c r="EN8" s="507"/>
      <c r="EO8" s="507"/>
      <c r="EP8" s="507"/>
      <c r="EQ8" s="507"/>
      <c r="ER8" s="507"/>
      <c r="ES8" s="507"/>
      <c r="ET8" s="507"/>
      <c r="EU8" s="507"/>
      <c r="EV8" s="507"/>
      <c r="EW8" s="507"/>
      <c r="EX8" s="507"/>
      <c r="EY8" s="507"/>
      <c r="EZ8" s="507"/>
      <c r="FA8" s="507"/>
      <c r="FB8" s="507"/>
      <c r="FC8" s="507"/>
      <c r="FD8" s="507"/>
      <c r="FE8" s="507"/>
      <c r="FF8" s="507"/>
      <c r="FG8" s="507"/>
      <c r="FH8" s="507"/>
      <c r="FI8" s="507"/>
      <c r="FJ8" s="507"/>
      <c r="FK8" s="507"/>
      <c r="FL8" s="507"/>
      <c r="FM8" s="507"/>
      <c r="FN8" s="507"/>
      <c r="FO8" s="507"/>
      <c r="FP8" s="507"/>
      <c r="FQ8" s="507"/>
      <c r="FR8" s="507"/>
      <c r="FS8" s="507"/>
      <c r="FT8" s="507"/>
      <c r="FU8" s="507"/>
      <c r="FV8" s="507"/>
      <c r="FW8" s="507"/>
      <c r="FX8" s="507"/>
      <c r="FY8" s="507"/>
      <c r="FZ8" s="507"/>
      <c r="GA8" s="507"/>
      <c r="GB8" s="507"/>
      <c r="GC8" s="507"/>
      <c r="GD8" s="507"/>
      <c r="GE8" s="507"/>
      <c r="GF8" s="507"/>
      <c r="GG8" s="507"/>
      <c r="GH8" s="507"/>
      <c r="GI8" s="507"/>
      <c r="GJ8" s="507"/>
      <c r="GK8" s="507"/>
      <c r="GL8" s="507"/>
      <c r="GM8" s="507"/>
      <c r="GN8" s="507"/>
      <c r="GO8" s="507"/>
      <c r="GP8" s="507"/>
      <c r="GQ8" s="507"/>
      <c r="GR8" s="507"/>
      <c r="GS8" s="507"/>
      <c r="GT8" s="507"/>
      <c r="GU8" s="507"/>
      <c r="GV8" s="507"/>
      <c r="GW8" s="507"/>
      <c r="GX8" s="507"/>
      <c r="GY8" s="507"/>
      <c r="GZ8" s="507"/>
      <c r="HA8" s="507"/>
      <c r="HB8" s="507"/>
      <c r="HC8" s="507"/>
      <c r="HD8" s="507"/>
      <c r="HE8" s="507"/>
      <c r="HF8" s="507"/>
      <c r="HG8" s="507"/>
      <c r="HH8" s="507"/>
      <c r="HI8" s="507"/>
      <c r="HJ8" s="507"/>
      <c r="HK8" s="507"/>
      <c r="HL8" s="507"/>
      <c r="HM8" s="507"/>
      <c r="HN8" s="507"/>
      <c r="HO8" s="507"/>
      <c r="HP8" s="507"/>
      <c r="HQ8" s="507"/>
      <c r="HR8" s="507"/>
      <c r="HS8" s="507"/>
      <c r="HT8" s="507"/>
      <c r="HU8" s="507"/>
      <c r="HV8" s="507"/>
      <c r="HW8" s="507"/>
      <c r="HX8" s="507"/>
      <c r="HY8" s="507"/>
      <c r="HZ8" s="507"/>
      <c r="IA8" s="507"/>
      <c r="IB8" s="507"/>
      <c r="IC8" s="507"/>
      <c r="ID8" s="507"/>
      <c r="IE8" s="507"/>
      <c r="IF8" s="507"/>
      <c r="IG8" s="507"/>
      <c r="IH8" s="507"/>
      <c r="II8" s="507"/>
      <c r="IJ8" s="507"/>
      <c r="IK8" s="507"/>
      <c r="IL8" s="507"/>
      <c r="IM8" s="507"/>
      <c r="IN8" s="507"/>
      <c r="IO8" s="507"/>
      <c r="IP8" s="507"/>
      <c r="IQ8" s="507"/>
      <c r="IR8" s="507"/>
      <c r="IS8" s="507"/>
      <c r="IT8" s="507"/>
      <c r="IU8" s="507"/>
      <c r="IV8" s="507"/>
    </row>
    <row r="9" spans="1:256">
      <c r="A9" s="497" t="s">
        <v>10</v>
      </c>
      <c r="B9" s="496" t="s">
        <v>11</v>
      </c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507"/>
      <c r="AS9" s="507"/>
      <c r="AT9" s="507"/>
      <c r="AU9" s="507"/>
      <c r="AV9" s="507"/>
      <c r="AW9" s="507"/>
      <c r="AX9" s="507"/>
      <c r="AY9" s="507"/>
      <c r="AZ9" s="507"/>
      <c r="BA9" s="507"/>
      <c r="BB9" s="507"/>
      <c r="BC9" s="507"/>
      <c r="BD9" s="507"/>
      <c r="BE9" s="507"/>
      <c r="BF9" s="507"/>
      <c r="BG9" s="507"/>
      <c r="BH9" s="507"/>
      <c r="BI9" s="507"/>
      <c r="BJ9" s="507"/>
      <c r="BK9" s="507"/>
      <c r="BL9" s="507"/>
      <c r="BM9" s="507"/>
      <c r="BN9" s="507"/>
      <c r="BO9" s="507"/>
      <c r="BP9" s="507"/>
      <c r="BQ9" s="507"/>
      <c r="BR9" s="507"/>
      <c r="BS9" s="507"/>
      <c r="BT9" s="507"/>
      <c r="BU9" s="507"/>
      <c r="BV9" s="507"/>
      <c r="BW9" s="507"/>
      <c r="BX9" s="507"/>
      <c r="BY9" s="507"/>
      <c r="BZ9" s="507"/>
      <c r="CA9" s="507"/>
      <c r="CB9" s="507"/>
      <c r="CC9" s="507"/>
      <c r="CD9" s="507"/>
      <c r="CE9" s="507"/>
      <c r="CF9" s="507"/>
      <c r="CG9" s="507"/>
      <c r="CH9" s="507"/>
      <c r="CI9" s="507"/>
      <c r="CJ9" s="507"/>
      <c r="CK9" s="507"/>
      <c r="CL9" s="507"/>
      <c r="CM9" s="507"/>
      <c r="CN9" s="507"/>
      <c r="CO9" s="507"/>
      <c r="CP9" s="507"/>
      <c r="CQ9" s="507"/>
      <c r="CR9" s="507"/>
      <c r="CS9" s="507"/>
      <c r="CT9" s="507"/>
      <c r="CU9" s="507"/>
      <c r="CV9" s="507"/>
      <c r="CW9" s="507"/>
      <c r="CX9" s="507"/>
      <c r="CY9" s="507"/>
      <c r="CZ9" s="507"/>
      <c r="DA9" s="507"/>
      <c r="DB9" s="507"/>
      <c r="DC9" s="507"/>
      <c r="DD9" s="507"/>
      <c r="DE9" s="507"/>
      <c r="DF9" s="507"/>
      <c r="DG9" s="507"/>
      <c r="DH9" s="507"/>
      <c r="DI9" s="507"/>
      <c r="DJ9" s="507"/>
      <c r="DK9" s="507"/>
      <c r="DL9" s="507"/>
      <c r="DM9" s="507"/>
      <c r="DN9" s="507"/>
      <c r="DO9" s="507"/>
      <c r="DP9" s="507"/>
      <c r="DQ9" s="507"/>
      <c r="DR9" s="507"/>
      <c r="DS9" s="507"/>
      <c r="DT9" s="507"/>
      <c r="DU9" s="507"/>
      <c r="DV9" s="507"/>
      <c r="DW9" s="507"/>
      <c r="DX9" s="507"/>
      <c r="DY9" s="507"/>
      <c r="DZ9" s="507"/>
      <c r="EA9" s="507"/>
      <c r="EB9" s="507"/>
      <c r="EC9" s="507"/>
      <c r="ED9" s="507"/>
      <c r="EE9" s="507"/>
      <c r="EF9" s="507"/>
      <c r="EG9" s="507"/>
      <c r="EH9" s="507"/>
      <c r="EI9" s="507"/>
      <c r="EJ9" s="507"/>
      <c r="EK9" s="507"/>
      <c r="EL9" s="507"/>
      <c r="EM9" s="507"/>
      <c r="EN9" s="507"/>
      <c r="EO9" s="507"/>
      <c r="EP9" s="507"/>
      <c r="EQ9" s="507"/>
      <c r="ER9" s="507"/>
      <c r="ES9" s="507"/>
      <c r="ET9" s="507"/>
      <c r="EU9" s="507"/>
      <c r="EV9" s="507"/>
      <c r="EW9" s="507"/>
      <c r="EX9" s="507"/>
      <c r="EY9" s="507"/>
      <c r="EZ9" s="507"/>
      <c r="FA9" s="507"/>
      <c r="FB9" s="507"/>
      <c r="FC9" s="507"/>
      <c r="FD9" s="507"/>
      <c r="FE9" s="507"/>
      <c r="FF9" s="507"/>
      <c r="FG9" s="507"/>
      <c r="FH9" s="507"/>
      <c r="FI9" s="507"/>
      <c r="FJ9" s="507"/>
      <c r="FK9" s="507"/>
      <c r="FL9" s="507"/>
      <c r="FM9" s="507"/>
      <c r="FN9" s="507"/>
      <c r="FO9" s="507"/>
      <c r="FP9" s="507"/>
      <c r="FQ9" s="507"/>
      <c r="FR9" s="507"/>
      <c r="FS9" s="507"/>
      <c r="FT9" s="507"/>
      <c r="FU9" s="507"/>
      <c r="FV9" s="507"/>
      <c r="FW9" s="507"/>
      <c r="FX9" s="507"/>
      <c r="FY9" s="507"/>
      <c r="FZ9" s="507"/>
      <c r="GA9" s="507"/>
      <c r="GB9" s="507"/>
      <c r="GC9" s="507"/>
      <c r="GD9" s="507"/>
      <c r="GE9" s="507"/>
      <c r="GF9" s="507"/>
      <c r="GG9" s="507"/>
      <c r="GH9" s="507"/>
      <c r="GI9" s="507"/>
      <c r="GJ9" s="507"/>
      <c r="GK9" s="507"/>
      <c r="GL9" s="507"/>
      <c r="GM9" s="507"/>
      <c r="GN9" s="507"/>
      <c r="GO9" s="507"/>
      <c r="GP9" s="507"/>
      <c r="GQ9" s="507"/>
      <c r="GR9" s="507"/>
      <c r="GS9" s="507"/>
      <c r="GT9" s="507"/>
      <c r="GU9" s="507"/>
      <c r="GV9" s="507"/>
      <c r="GW9" s="507"/>
      <c r="GX9" s="507"/>
      <c r="GY9" s="507"/>
      <c r="GZ9" s="507"/>
      <c r="HA9" s="507"/>
      <c r="HB9" s="507"/>
      <c r="HC9" s="507"/>
      <c r="HD9" s="507"/>
      <c r="HE9" s="507"/>
      <c r="HF9" s="507"/>
      <c r="HG9" s="507"/>
      <c r="HH9" s="507"/>
      <c r="HI9" s="507"/>
      <c r="HJ9" s="507"/>
      <c r="HK9" s="507"/>
      <c r="HL9" s="507"/>
      <c r="HM9" s="507"/>
      <c r="HN9" s="507"/>
      <c r="HO9" s="507"/>
      <c r="HP9" s="507"/>
      <c r="HQ9" s="507"/>
      <c r="HR9" s="507"/>
      <c r="HS9" s="507"/>
      <c r="HT9" s="507"/>
      <c r="HU9" s="507"/>
      <c r="HV9" s="507"/>
      <c r="HW9" s="507"/>
      <c r="HX9" s="507"/>
      <c r="HY9" s="507"/>
      <c r="HZ9" s="507"/>
      <c r="IA9" s="507"/>
      <c r="IB9" s="507"/>
      <c r="IC9" s="507"/>
      <c r="ID9" s="507"/>
      <c r="IE9" s="507"/>
      <c r="IF9" s="507"/>
      <c r="IG9" s="507"/>
      <c r="IH9" s="507"/>
      <c r="II9" s="507"/>
      <c r="IJ9" s="507"/>
      <c r="IK9" s="507"/>
      <c r="IL9" s="507"/>
      <c r="IM9" s="507"/>
      <c r="IN9" s="507"/>
      <c r="IO9" s="507"/>
      <c r="IP9" s="507"/>
      <c r="IQ9" s="507"/>
      <c r="IR9" s="507"/>
      <c r="IS9" s="507"/>
      <c r="IT9" s="507"/>
      <c r="IU9" s="507"/>
      <c r="IV9" s="507"/>
    </row>
    <row r="10" spans="1:256">
      <c r="A10" s="496"/>
      <c r="B10" s="496" t="s">
        <v>12</v>
      </c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M10" s="507"/>
      <c r="AN10" s="507"/>
      <c r="AO10" s="507"/>
      <c r="AP10" s="507"/>
      <c r="AQ10" s="507"/>
      <c r="AR10" s="507"/>
      <c r="AS10" s="507"/>
      <c r="AT10" s="507"/>
      <c r="AU10" s="507"/>
      <c r="AV10" s="507"/>
      <c r="AW10" s="507"/>
      <c r="AX10" s="507"/>
      <c r="AY10" s="507"/>
      <c r="AZ10" s="507"/>
      <c r="BA10" s="507"/>
      <c r="BB10" s="507"/>
      <c r="BC10" s="507"/>
      <c r="BD10" s="507"/>
      <c r="BE10" s="507"/>
      <c r="BF10" s="507"/>
      <c r="BG10" s="507"/>
      <c r="BH10" s="507"/>
      <c r="BI10" s="507"/>
      <c r="BJ10" s="507"/>
      <c r="BK10" s="507"/>
      <c r="BL10" s="507"/>
      <c r="BM10" s="507"/>
      <c r="BN10" s="507"/>
      <c r="BO10" s="507"/>
      <c r="BP10" s="507"/>
      <c r="BQ10" s="507"/>
      <c r="BR10" s="507"/>
      <c r="BS10" s="507"/>
      <c r="BT10" s="507"/>
      <c r="BU10" s="507"/>
      <c r="BV10" s="507"/>
      <c r="BW10" s="507"/>
      <c r="BX10" s="507"/>
      <c r="BY10" s="507"/>
      <c r="BZ10" s="507"/>
      <c r="CA10" s="507"/>
      <c r="CB10" s="507"/>
      <c r="CC10" s="507"/>
      <c r="CD10" s="507"/>
      <c r="CE10" s="507"/>
      <c r="CF10" s="507"/>
      <c r="CG10" s="507"/>
      <c r="CH10" s="507"/>
      <c r="CI10" s="507"/>
      <c r="CJ10" s="507"/>
      <c r="CK10" s="507"/>
      <c r="CL10" s="507"/>
      <c r="CM10" s="507"/>
      <c r="CN10" s="507"/>
      <c r="CO10" s="507"/>
      <c r="CP10" s="507"/>
      <c r="CQ10" s="507"/>
      <c r="CR10" s="507"/>
      <c r="CS10" s="507"/>
      <c r="CT10" s="507"/>
      <c r="CU10" s="507"/>
      <c r="CV10" s="507"/>
      <c r="CW10" s="507"/>
      <c r="CX10" s="507"/>
      <c r="CY10" s="507"/>
      <c r="CZ10" s="507"/>
      <c r="DA10" s="507"/>
      <c r="DB10" s="507"/>
      <c r="DC10" s="507"/>
      <c r="DD10" s="507"/>
      <c r="DE10" s="507"/>
      <c r="DF10" s="507"/>
      <c r="DG10" s="507"/>
      <c r="DH10" s="507"/>
      <c r="DI10" s="507"/>
      <c r="DJ10" s="507"/>
      <c r="DK10" s="507"/>
      <c r="DL10" s="507"/>
      <c r="DM10" s="507"/>
      <c r="DN10" s="507"/>
      <c r="DO10" s="507"/>
      <c r="DP10" s="507"/>
      <c r="DQ10" s="507"/>
      <c r="DR10" s="507"/>
      <c r="DS10" s="507"/>
      <c r="DT10" s="507"/>
      <c r="DU10" s="507"/>
      <c r="DV10" s="507"/>
      <c r="DW10" s="507"/>
      <c r="DX10" s="507"/>
      <c r="DY10" s="507"/>
      <c r="DZ10" s="507"/>
      <c r="EA10" s="507"/>
      <c r="EB10" s="507"/>
      <c r="EC10" s="507"/>
      <c r="ED10" s="507"/>
      <c r="EE10" s="507"/>
      <c r="EF10" s="507"/>
      <c r="EG10" s="507"/>
      <c r="EH10" s="507"/>
      <c r="EI10" s="507"/>
      <c r="EJ10" s="507"/>
      <c r="EK10" s="507"/>
      <c r="EL10" s="507"/>
      <c r="EM10" s="507"/>
      <c r="EN10" s="507"/>
      <c r="EO10" s="507"/>
      <c r="EP10" s="507"/>
      <c r="EQ10" s="507"/>
      <c r="ER10" s="507"/>
      <c r="ES10" s="507"/>
      <c r="ET10" s="507"/>
      <c r="EU10" s="507"/>
      <c r="EV10" s="507"/>
      <c r="EW10" s="507"/>
      <c r="EX10" s="507"/>
      <c r="EY10" s="507"/>
      <c r="EZ10" s="507"/>
      <c r="FA10" s="507"/>
      <c r="FB10" s="507"/>
      <c r="FC10" s="507"/>
      <c r="FD10" s="507"/>
      <c r="FE10" s="507"/>
      <c r="FF10" s="507"/>
      <c r="FG10" s="507"/>
      <c r="FH10" s="507"/>
      <c r="FI10" s="507"/>
      <c r="FJ10" s="507"/>
      <c r="FK10" s="507"/>
      <c r="FL10" s="507"/>
      <c r="FM10" s="507"/>
      <c r="FN10" s="507"/>
      <c r="FO10" s="507"/>
      <c r="FP10" s="507"/>
      <c r="FQ10" s="507"/>
      <c r="FR10" s="507"/>
      <c r="FS10" s="507"/>
      <c r="FT10" s="507"/>
      <c r="FU10" s="507"/>
      <c r="FV10" s="507"/>
      <c r="FW10" s="507"/>
      <c r="FX10" s="507"/>
      <c r="FY10" s="507"/>
      <c r="FZ10" s="507"/>
      <c r="GA10" s="507"/>
      <c r="GB10" s="507"/>
      <c r="GC10" s="507"/>
      <c r="GD10" s="507"/>
      <c r="GE10" s="507"/>
      <c r="GF10" s="507"/>
      <c r="GG10" s="507"/>
      <c r="GH10" s="507"/>
      <c r="GI10" s="507"/>
      <c r="GJ10" s="507"/>
      <c r="GK10" s="507"/>
      <c r="GL10" s="507"/>
      <c r="GM10" s="507"/>
      <c r="GN10" s="507"/>
      <c r="GO10" s="507"/>
      <c r="GP10" s="507"/>
      <c r="GQ10" s="507"/>
      <c r="GR10" s="507"/>
      <c r="GS10" s="507"/>
      <c r="GT10" s="507"/>
      <c r="GU10" s="507"/>
      <c r="GV10" s="507"/>
      <c r="GW10" s="507"/>
      <c r="GX10" s="507"/>
      <c r="GY10" s="507"/>
      <c r="GZ10" s="507"/>
      <c r="HA10" s="507"/>
      <c r="HB10" s="507"/>
      <c r="HC10" s="507"/>
      <c r="HD10" s="507"/>
      <c r="HE10" s="507"/>
      <c r="HF10" s="507"/>
      <c r="HG10" s="507"/>
      <c r="HH10" s="507"/>
      <c r="HI10" s="507"/>
      <c r="HJ10" s="507"/>
      <c r="HK10" s="507"/>
      <c r="HL10" s="507"/>
      <c r="HM10" s="507"/>
      <c r="HN10" s="507"/>
      <c r="HO10" s="507"/>
      <c r="HP10" s="507"/>
      <c r="HQ10" s="507"/>
      <c r="HR10" s="507"/>
      <c r="HS10" s="507"/>
      <c r="HT10" s="507"/>
      <c r="HU10" s="507"/>
      <c r="HV10" s="507"/>
      <c r="HW10" s="507"/>
      <c r="HX10" s="507"/>
      <c r="HY10" s="507"/>
      <c r="HZ10" s="507"/>
      <c r="IA10" s="507"/>
      <c r="IB10" s="507"/>
      <c r="IC10" s="507"/>
      <c r="ID10" s="507"/>
      <c r="IE10" s="507"/>
      <c r="IF10" s="507"/>
      <c r="IG10" s="507"/>
      <c r="IH10" s="507"/>
      <c r="II10" s="507"/>
      <c r="IJ10" s="507"/>
      <c r="IK10" s="507"/>
      <c r="IL10" s="507"/>
      <c r="IM10" s="507"/>
      <c r="IN10" s="507"/>
      <c r="IO10" s="507"/>
      <c r="IP10" s="507"/>
      <c r="IQ10" s="507"/>
      <c r="IR10" s="507"/>
      <c r="IS10" s="507"/>
      <c r="IT10" s="507"/>
      <c r="IU10" s="507"/>
      <c r="IV10" s="507"/>
    </row>
    <row r="11" spans="1:256">
      <c r="A11" s="496"/>
      <c r="B11" s="496" t="s">
        <v>13</v>
      </c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  <c r="N11" s="496"/>
      <c r="O11" s="507"/>
      <c r="P11" s="507"/>
      <c r="Q11" s="507"/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  <c r="AI11" s="507"/>
      <c r="AJ11" s="507"/>
      <c r="AK11" s="507"/>
      <c r="AL11" s="507"/>
      <c r="AM11" s="507"/>
      <c r="AN11" s="507"/>
      <c r="AO11" s="507"/>
      <c r="AP11" s="507"/>
      <c r="AQ11" s="507"/>
      <c r="AR11" s="507"/>
      <c r="AS11" s="507"/>
      <c r="AT11" s="507"/>
      <c r="AU11" s="507"/>
      <c r="AV11" s="507"/>
      <c r="AW11" s="507"/>
      <c r="AX11" s="507"/>
      <c r="AY11" s="507"/>
      <c r="AZ11" s="507"/>
      <c r="BA11" s="507"/>
      <c r="BB11" s="507"/>
      <c r="BC11" s="507"/>
      <c r="BD11" s="507"/>
      <c r="BE11" s="507"/>
      <c r="BF11" s="507"/>
      <c r="BG11" s="507"/>
      <c r="BH11" s="507"/>
      <c r="BI11" s="507"/>
      <c r="BJ11" s="507"/>
      <c r="BK11" s="507"/>
      <c r="BL11" s="507"/>
      <c r="BM11" s="507"/>
      <c r="BN11" s="507"/>
      <c r="BO11" s="507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7"/>
      <c r="CD11" s="507"/>
      <c r="CE11" s="507"/>
      <c r="CF11" s="507"/>
      <c r="CG11" s="507"/>
      <c r="CH11" s="507"/>
      <c r="CI11" s="507"/>
      <c r="CJ11" s="507"/>
      <c r="CK11" s="507"/>
      <c r="CL11" s="507"/>
      <c r="CM11" s="507"/>
      <c r="CN11" s="507"/>
      <c r="CO11" s="507"/>
      <c r="CP11" s="507"/>
      <c r="CQ11" s="507"/>
      <c r="CR11" s="507"/>
      <c r="CS11" s="507"/>
      <c r="CT11" s="507"/>
      <c r="CU11" s="507"/>
      <c r="CV11" s="507"/>
      <c r="CW11" s="507"/>
      <c r="CX11" s="507"/>
      <c r="CY11" s="507"/>
      <c r="CZ11" s="507"/>
      <c r="DA11" s="507"/>
      <c r="DB11" s="507"/>
      <c r="DC11" s="507"/>
      <c r="DD11" s="507"/>
      <c r="DE11" s="507"/>
      <c r="DF11" s="507"/>
      <c r="DG11" s="507"/>
      <c r="DH11" s="507"/>
      <c r="DI11" s="507"/>
      <c r="DJ11" s="507"/>
      <c r="DK11" s="507"/>
      <c r="DL11" s="507"/>
      <c r="DM11" s="507"/>
      <c r="DN11" s="507"/>
      <c r="DO11" s="507"/>
      <c r="DP11" s="507"/>
      <c r="DQ11" s="507"/>
      <c r="DR11" s="507"/>
      <c r="DS11" s="507"/>
      <c r="DT11" s="507"/>
      <c r="DU11" s="507"/>
      <c r="DV11" s="507"/>
      <c r="DW11" s="507"/>
      <c r="DX11" s="507"/>
      <c r="DY11" s="507"/>
      <c r="DZ11" s="507"/>
      <c r="EA11" s="507"/>
      <c r="EB11" s="507"/>
      <c r="EC11" s="507"/>
      <c r="ED11" s="507"/>
      <c r="EE11" s="507"/>
      <c r="EF11" s="507"/>
      <c r="EG11" s="507"/>
      <c r="EH11" s="507"/>
      <c r="EI11" s="507"/>
      <c r="EJ11" s="507"/>
      <c r="EK11" s="507"/>
      <c r="EL11" s="507"/>
      <c r="EM11" s="507"/>
      <c r="EN11" s="507"/>
      <c r="EO11" s="507"/>
      <c r="EP11" s="507"/>
      <c r="EQ11" s="507"/>
      <c r="ER11" s="507"/>
      <c r="ES11" s="507"/>
      <c r="ET11" s="507"/>
      <c r="EU11" s="507"/>
      <c r="EV11" s="507"/>
      <c r="EW11" s="507"/>
      <c r="EX11" s="507"/>
      <c r="EY11" s="507"/>
      <c r="EZ11" s="507"/>
      <c r="FA11" s="507"/>
      <c r="FB11" s="507"/>
      <c r="FC11" s="507"/>
      <c r="FD11" s="507"/>
      <c r="FE11" s="507"/>
      <c r="FF11" s="507"/>
      <c r="FG11" s="507"/>
      <c r="FH11" s="507"/>
      <c r="FI11" s="507"/>
      <c r="FJ11" s="507"/>
      <c r="FK11" s="507"/>
      <c r="FL11" s="507"/>
      <c r="FM11" s="507"/>
      <c r="FN11" s="507"/>
      <c r="FO11" s="507"/>
      <c r="FP11" s="507"/>
      <c r="FQ11" s="507"/>
      <c r="FR11" s="507"/>
      <c r="FS11" s="507"/>
      <c r="FT11" s="507"/>
      <c r="FU11" s="507"/>
      <c r="FV11" s="507"/>
      <c r="FW11" s="507"/>
      <c r="FX11" s="507"/>
      <c r="FY11" s="507"/>
      <c r="FZ11" s="507"/>
      <c r="GA11" s="507"/>
      <c r="GB11" s="507"/>
      <c r="GC11" s="507"/>
      <c r="GD11" s="507"/>
      <c r="GE11" s="507"/>
      <c r="GF11" s="507"/>
      <c r="GG11" s="507"/>
      <c r="GH11" s="507"/>
      <c r="GI11" s="507"/>
      <c r="GJ11" s="507"/>
      <c r="GK11" s="507"/>
      <c r="GL11" s="507"/>
      <c r="GM11" s="507"/>
      <c r="GN11" s="507"/>
      <c r="GO11" s="507"/>
      <c r="GP11" s="507"/>
      <c r="GQ11" s="507"/>
      <c r="GR11" s="507"/>
      <c r="GS11" s="507"/>
      <c r="GT11" s="507"/>
      <c r="GU11" s="507"/>
      <c r="GV11" s="507"/>
      <c r="GW11" s="507"/>
      <c r="GX11" s="507"/>
      <c r="GY11" s="507"/>
      <c r="GZ11" s="507"/>
      <c r="HA11" s="507"/>
      <c r="HB11" s="507"/>
      <c r="HC11" s="507"/>
      <c r="HD11" s="507"/>
      <c r="HE11" s="507"/>
      <c r="HF11" s="507"/>
      <c r="HG11" s="507"/>
      <c r="HH11" s="507"/>
      <c r="HI11" s="507"/>
      <c r="HJ11" s="507"/>
      <c r="HK11" s="507"/>
      <c r="HL11" s="507"/>
      <c r="HM11" s="507"/>
      <c r="HN11" s="507"/>
      <c r="HO11" s="507"/>
      <c r="HP11" s="507"/>
      <c r="HQ11" s="507"/>
      <c r="HR11" s="507"/>
      <c r="HS11" s="507"/>
      <c r="HT11" s="507"/>
      <c r="HU11" s="507"/>
      <c r="HV11" s="507"/>
      <c r="HW11" s="507"/>
      <c r="HX11" s="507"/>
      <c r="HY11" s="507"/>
      <c r="HZ11" s="507"/>
      <c r="IA11" s="507"/>
      <c r="IB11" s="507"/>
      <c r="IC11" s="507"/>
      <c r="ID11" s="507"/>
      <c r="IE11" s="507"/>
      <c r="IF11" s="507"/>
      <c r="IG11" s="507"/>
      <c r="IH11" s="507"/>
      <c r="II11" s="507"/>
      <c r="IJ11" s="507"/>
      <c r="IK11" s="507"/>
      <c r="IL11" s="507"/>
      <c r="IM11" s="507"/>
      <c r="IN11" s="507"/>
      <c r="IO11" s="507"/>
      <c r="IP11" s="507"/>
      <c r="IQ11" s="507"/>
      <c r="IR11" s="507"/>
      <c r="IS11" s="507"/>
      <c r="IT11" s="507"/>
      <c r="IU11" s="507"/>
      <c r="IV11" s="507"/>
    </row>
    <row r="12" spans="1:256">
      <c r="A12" s="496"/>
      <c r="B12" s="496" t="s">
        <v>14</v>
      </c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7"/>
      <c r="AL12" s="507"/>
      <c r="AM12" s="507"/>
      <c r="AN12" s="507"/>
      <c r="AO12" s="507"/>
      <c r="AP12" s="507"/>
      <c r="AQ12" s="507"/>
      <c r="AR12" s="507"/>
      <c r="AS12" s="507"/>
      <c r="AT12" s="507"/>
      <c r="AU12" s="507"/>
      <c r="AV12" s="507"/>
      <c r="AW12" s="507"/>
      <c r="AX12" s="507"/>
      <c r="AY12" s="507"/>
      <c r="AZ12" s="507"/>
      <c r="BA12" s="507"/>
      <c r="BB12" s="507"/>
      <c r="BC12" s="507"/>
      <c r="BD12" s="507"/>
      <c r="BE12" s="507"/>
      <c r="BF12" s="507"/>
      <c r="BG12" s="507"/>
      <c r="BH12" s="507"/>
      <c r="BI12" s="507"/>
      <c r="BJ12" s="507"/>
      <c r="BK12" s="507"/>
      <c r="BL12" s="507"/>
      <c r="BM12" s="507"/>
      <c r="BN12" s="507"/>
      <c r="BO12" s="507"/>
      <c r="BP12" s="507"/>
      <c r="BQ12" s="507"/>
      <c r="BR12" s="507"/>
      <c r="BS12" s="507"/>
      <c r="BT12" s="507"/>
      <c r="BU12" s="507"/>
      <c r="BV12" s="507"/>
      <c r="BW12" s="507"/>
      <c r="BX12" s="507"/>
      <c r="BY12" s="507"/>
      <c r="BZ12" s="507"/>
      <c r="CA12" s="507"/>
      <c r="CB12" s="507"/>
      <c r="CC12" s="507"/>
      <c r="CD12" s="507"/>
      <c r="CE12" s="507"/>
      <c r="CF12" s="507"/>
      <c r="CG12" s="507"/>
      <c r="CH12" s="507"/>
      <c r="CI12" s="507"/>
      <c r="CJ12" s="507"/>
      <c r="CK12" s="507"/>
      <c r="CL12" s="507"/>
      <c r="CM12" s="507"/>
      <c r="CN12" s="507"/>
      <c r="CO12" s="507"/>
      <c r="CP12" s="507"/>
      <c r="CQ12" s="507"/>
      <c r="CR12" s="507"/>
      <c r="CS12" s="507"/>
      <c r="CT12" s="507"/>
      <c r="CU12" s="507"/>
      <c r="CV12" s="507"/>
      <c r="CW12" s="507"/>
      <c r="CX12" s="507"/>
      <c r="CY12" s="507"/>
      <c r="CZ12" s="507"/>
      <c r="DA12" s="507"/>
      <c r="DB12" s="507"/>
      <c r="DC12" s="507"/>
      <c r="DD12" s="507"/>
      <c r="DE12" s="507"/>
      <c r="DF12" s="507"/>
      <c r="DG12" s="507"/>
      <c r="DH12" s="507"/>
      <c r="DI12" s="507"/>
      <c r="DJ12" s="507"/>
      <c r="DK12" s="507"/>
      <c r="DL12" s="507"/>
      <c r="DM12" s="507"/>
      <c r="DN12" s="507"/>
      <c r="DO12" s="507"/>
      <c r="DP12" s="507"/>
      <c r="DQ12" s="507"/>
      <c r="DR12" s="507"/>
      <c r="DS12" s="507"/>
      <c r="DT12" s="507"/>
      <c r="DU12" s="507"/>
      <c r="DV12" s="507"/>
      <c r="DW12" s="507"/>
      <c r="DX12" s="507"/>
      <c r="DY12" s="507"/>
      <c r="DZ12" s="507"/>
      <c r="EA12" s="507"/>
      <c r="EB12" s="507"/>
      <c r="EC12" s="507"/>
      <c r="ED12" s="507"/>
      <c r="EE12" s="507"/>
      <c r="EF12" s="507"/>
      <c r="EG12" s="507"/>
      <c r="EH12" s="507"/>
      <c r="EI12" s="507"/>
      <c r="EJ12" s="507"/>
      <c r="EK12" s="507"/>
      <c r="EL12" s="507"/>
      <c r="EM12" s="507"/>
      <c r="EN12" s="507"/>
      <c r="EO12" s="507"/>
      <c r="EP12" s="507"/>
      <c r="EQ12" s="507"/>
      <c r="ER12" s="507"/>
      <c r="ES12" s="507"/>
      <c r="ET12" s="507"/>
      <c r="EU12" s="507"/>
      <c r="EV12" s="507"/>
      <c r="EW12" s="507"/>
      <c r="EX12" s="507"/>
      <c r="EY12" s="507"/>
      <c r="EZ12" s="507"/>
      <c r="FA12" s="507"/>
      <c r="FB12" s="507"/>
      <c r="FC12" s="507"/>
      <c r="FD12" s="507"/>
      <c r="FE12" s="507"/>
      <c r="FF12" s="507"/>
      <c r="FG12" s="507"/>
      <c r="FH12" s="507"/>
      <c r="FI12" s="507"/>
      <c r="FJ12" s="507"/>
      <c r="FK12" s="507"/>
      <c r="FL12" s="507"/>
      <c r="FM12" s="507"/>
      <c r="FN12" s="507"/>
      <c r="FO12" s="507"/>
      <c r="FP12" s="507"/>
      <c r="FQ12" s="507"/>
      <c r="FR12" s="507"/>
      <c r="FS12" s="507"/>
      <c r="FT12" s="507"/>
      <c r="FU12" s="507"/>
      <c r="FV12" s="507"/>
      <c r="FW12" s="507"/>
      <c r="FX12" s="507"/>
      <c r="FY12" s="507"/>
      <c r="FZ12" s="507"/>
      <c r="GA12" s="507"/>
      <c r="GB12" s="507"/>
      <c r="GC12" s="507"/>
      <c r="GD12" s="507"/>
      <c r="GE12" s="507"/>
      <c r="GF12" s="507"/>
      <c r="GG12" s="507"/>
      <c r="GH12" s="507"/>
      <c r="GI12" s="507"/>
      <c r="GJ12" s="507"/>
      <c r="GK12" s="507"/>
      <c r="GL12" s="507"/>
      <c r="GM12" s="507"/>
      <c r="GN12" s="507"/>
      <c r="GO12" s="507"/>
      <c r="GP12" s="507"/>
      <c r="GQ12" s="507"/>
      <c r="GR12" s="507"/>
      <c r="GS12" s="507"/>
      <c r="GT12" s="507"/>
      <c r="GU12" s="507"/>
      <c r="GV12" s="507"/>
      <c r="GW12" s="507"/>
      <c r="GX12" s="507"/>
      <c r="GY12" s="507"/>
      <c r="GZ12" s="507"/>
      <c r="HA12" s="507"/>
      <c r="HB12" s="507"/>
      <c r="HC12" s="507"/>
      <c r="HD12" s="507"/>
      <c r="HE12" s="507"/>
      <c r="HF12" s="507"/>
      <c r="HG12" s="507"/>
      <c r="HH12" s="507"/>
      <c r="HI12" s="507"/>
      <c r="HJ12" s="507"/>
      <c r="HK12" s="507"/>
      <c r="HL12" s="507"/>
      <c r="HM12" s="507"/>
      <c r="HN12" s="507"/>
      <c r="HO12" s="507"/>
      <c r="HP12" s="507"/>
      <c r="HQ12" s="507"/>
      <c r="HR12" s="507"/>
      <c r="HS12" s="507"/>
      <c r="HT12" s="507"/>
      <c r="HU12" s="507"/>
      <c r="HV12" s="507"/>
      <c r="HW12" s="507"/>
      <c r="HX12" s="507"/>
      <c r="HY12" s="507"/>
      <c r="HZ12" s="507"/>
      <c r="IA12" s="507"/>
      <c r="IB12" s="507"/>
      <c r="IC12" s="507"/>
      <c r="ID12" s="507"/>
      <c r="IE12" s="507"/>
      <c r="IF12" s="507"/>
      <c r="IG12" s="507"/>
      <c r="IH12" s="507"/>
      <c r="II12" s="507"/>
      <c r="IJ12" s="507"/>
      <c r="IK12" s="507"/>
      <c r="IL12" s="507"/>
      <c r="IM12" s="507"/>
      <c r="IN12" s="507"/>
      <c r="IO12" s="507"/>
      <c r="IP12" s="507"/>
      <c r="IQ12" s="507"/>
      <c r="IR12" s="507"/>
      <c r="IS12" s="507"/>
      <c r="IT12" s="507"/>
      <c r="IU12" s="507"/>
      <c r="IV12" s="507"/>
    </row>
    <row r="13" spans="1:256">
      <c r="A13" s="496"/>
      <c r="B13" s="496" t="s">
        <v>15</v>
      </c>
      <c r="C13" s="496"/>
      <c r="D13" s="496"/>
      <c r="E13" s="496"/>
      <c r="F13" s="496"/>
      <c r="G13" s="496"/>
      <c r="H13" s="496"/>
      <c r="I13" s="496"/>
      <c r="J13" s="496"/>
      <c r="K13" s="496"/>
      <c r="L13" s="496"/>
      <c r="M13" s="496"/>
      <c r="N13" s="496"/>
      <c r="O13" s="507"/>
      <c r="P13" s="507"/>
      <c r="Q13" s="507"/>
      <c r="R13" s="507"/>
      <c r="S13" s="507"/>
      <c r="T13" s="507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507"/>
      <c r="AF13" s="507"/>
      <c r="AG13" s="507"/>
      <c r="AH13" s="507"/>
      <c r="AI13" s="507"/>
      <c r="AJ13" s="507"/>
      <c r="AK13" s="507"/>
      <c r="AL13" s="507"/>
      <c r="AM13" s="507"/>
      <c r="AN13" s="507"/>
      <c r="AO13" s="507"/>
      <c r="AP13" s="507"/>
      <c r="AQ13" s="507"/>
      <c r="AR13" s="507"/>
      <c r="AS13" s="507"/>
      <c r="AT13" s="507"/>
      <c r="AU13" s="507"/>
      <c r="AV13" s="507"/>
      <c r="AW13" s="507"/>
      <c r="AX13" s="507"/>
      <c r="AY13" s="507"/>
      <c r="AZ13" s="507"/>
      <c r="BA13" s="507"/>
      <c r="BB13" s="507"/>
      <c r="BC13" s="507"/>
      <c r="BD13" s="507"/>
      <c r="BE13" s="507"/>
      <c r="BF13" s="507"/>
      <c r="BG13" s="507"/>
      <c r="BH13" s="507"/>
      <c r="BI13" s="507"/>
      <c r="BJ13" s="507"/>
      <c r="BK13" s="507"/>
      <c r="BL13" s="507"/>
      <c r="BM13" s="507"/>
      <c r="BN13" s="507"/>
      <c r="BO13" s="507"/>
      <c r="BP13" s="507"/>
      <c r="BQ13" s="507"/>
      <c r="BR13" s="507"/>
      <c r="BS13" s="507"/>
      <c r="BT13" s="507"/>
      <c r="BU13" s="507"/>
      <c r="BV13" s="507"/>
      <c r="BW13" s="507"/>
      <c r="BX13" s="507"/>
      <c r="BY13" s="507"/>
      <c r="BZ13" s="507"/>
      <c r="CA13" s="507"/>
      <c r="CB13" s="507"/>
      <c r="CC13" s="507"/>
      <c r="CD13" s="507"/>
      <c r="CE13" s="507"/>
      <c r="CF13" s="507"/>
      <c r="CG13" s="507"/>
      <c r="CH13" s="507"/>
      <c r="CI13" s="507"/>
      <c r="CJ13" s="507"/>
      <c r="CK13" s="507"/>
      <c r="CL13" s="507"/>
      <c r="CM13" s="507"/>
      <c r="CN13" s="507"/>
      <c r="CO13" s="507"/>
      <c r="CP13" s="507"/>
      <c r="CQ13" s="507"/>
      <c r="CR13" s="507"/>
      <c r="CS13" s="507"/>
      <c r="CT13" s="507"/>
      <c r="CU13" s="507"/>
      <c r="CV13" s="507"/>
      <c r="CW13" s="507"/>
      <c r="CX13" s="507"/>
      <c r="CY13" s="507"/>
      <c r="CZ13" s="507"/>
      <c r="DA13" s="507"/>
      <c r="DB13" s="507"/>
      <c r="DC13" s="507"/>
      <c r="DD13" s="507"/>
      <c r="DE13" s="507"/>
      <c r="DF13" s="507"/>
      <c r="DG13" s="507"/>
      <c r="DH13" s="507"/>
      <c r="DI13" s="507"/>
      <c r="DJ13" s="507"/>
      <c r="DK13" s="507"/>
      <c r="DL13" s="507"/>
      <c r="DM13" s="507"/>
      <c r="DN13" s="507"/>
      <c r="DO13" s="507"/>
      <c r="DP13" s="507"/>
      <c r="DQ13" s="507"/>
      <c r="DR13" s="507"/>
      <c r="DS13" s="507"/>
      <c r="DT13" s="507"/>
      <c r="DU13" s="507"/>
      <c r="DV13" s="507"/>
      <c r="DW13" s="507"/>
      <c r="DX13" s="507"/>
      <c r="DY13" s="507"/>
      <c r="DZ13" s="507"/>
      <c r="EA13" s="507"/>
      <c r="EB13" s="507"/>
      <c r="EC13" s="507"/>
      <c r="ED13" s="507"/>
      <c r="EE13" s="507"/>
      <c r="EF13" s="507"/>
      <c r="EG13" s="507"/>
      <c r="EH13" s="507"/>
      <c r="EI13" s="507"/>
      <c r="EJ13" s="507"/>
      <c r="EK13" s="507"/>
      <c r="EL13" s="507"/>
      <c r="EM13" s="507"/>
      <c r="EN13" s="507"/>
      <c r="EO13" s="507"/>
      <c r="EP13" s="507"/>
      <c r="EQ13" s="507"/>
      <c r="ER13" s="507"/>
      <c r="ES13" s="507"/>
      <c r="ET13" s="507"/>
      <c r="EU13" s="507"/>
      <c r="EV13" s="507"/>
      <c r="EW13" s="507"/>
      <c r="EX13" s="507"/>
      <c r="EY13" s="507"/>
      <c r="EZ13" s="507"/>
      <c r="FA13" s="507"/>
      <c r="FB13" s="507"/>
      <c r="FC13" s="507"/>
      <c r="FD13" s="507"/>
      <c r="FE13" s="507"/>
      <c r="FF13" s="507"/>
      <c r="FG13" s="507"/>
      <c r="FH13" s="507"/>
      <c r="FI13" s="507"/>
      <c r="FJ13" s="507"/>
      <c r="FK13" s="507"/>
      <c r="FL13" s="507"/>
      <c r="FM13" s="507"/>
      <c r="FN13" s="507"/>
      <c r="FO13" s="507"/>
      <c r="FP13" s="507"/>
      <c r="FQ13" s="507"/>
      <c r="FR13" s="507"/>
      <c r="FS13" s="507"/>
      <c r="FT13" s="507"/>
      <c r="FU13" s="507"/>
      <c r="FV13" s="507"/>
      <c r="FW13" s="507"/>
      <c r="FX13" s="507"/>
      <c r="FY13" s="507"/>
      <c r="FZ13" s="507"/>
      <c r="GA13" s="507"/>
      <c r="GB13" s="507"/>
      <c r="GC13" s="507"/>
      <c r="GD13" s="507"/>
      <c r="GE13" s="507"/>
      <c r="GF13" s="507"/>
      <c r="GG13" s="507"/>
      <c r="GH13" s="507"/>
      <c r="GI13" s="507"/>
      <c r="GJ13" s="507"/>
      <c r="GK13" s="507"/>
      <c r="GL13" s="507"/>
      <c r="GM13" s="507"/>
      <c r="GN13" s="507"/>
      <c r="GO13" s="507"/>
      <c r="GP13" s="507"/>
      <c r="GQ13" s="507"/>
      <c r="GR13" s="507"/>
      <c r="GS13" s="507"/>
      <c r="GT13" s="507"/>
      <c r="GU13" s="507"/>
      <c r="GV13" s="507"/>
      <c r="GW13" s="507"/>
      <c r="GX13" s="507"/>
      <c r="GY13" s="507"/>
      <c r="GZ13" s="507"/>
      <c r="HA13" s="507"/>
      <c r="HB13" s="507"/>
      <c r="HC13" s="507"/>
      <c r="HD13" s="507"/>
      <c r="HE13" s="507"/>
      <c r="HF13" s="507"/>
      <c r="HG13" s="507"/>
      <c r="HH13" s="507"/>
      <c r="HI13" s="507"/>
      <c r="HJ13" s="507"/>
      <c r="HK13" s="507"/>
      <c r="HL13" s="507"/>
      <c r="HM13" s="507"/>
      <c r="HN13" s="507"/>
      <c r="HO13" s="507"/>
      <c r="HP13" s="507"/>
      <c r="HQ13" s="507"/>
      <c r="HR13" s="507"/>
      <c r="HS13" s="507"/>
      <c r="HT13" s="507"/>
      <c r="HU13" s="507"/>
      <c r="HV13" s="507"/>
      <c r="HW13" s="507"/>
      <c r="HX13" s="507"/>
      <c r="HY13" s="507"/>
      <c r="HZ13" s="507"/>
      <c r="IA13" s="507"/>
      <c r="IB13" s="507"/>
      <c r="IC13" s="507"/>
      <c r="ID13" s="507"/>
      <c r="IE13" s="507"/>
      <c r="IF13" s="507"/>
      <c r="IG13" s="507"/>
      <c r="IH13" s="507"/>
      <c r="II13" s="507"/>
      <c r="IJ13" s="507"/>
      <c r="IK13" s="507"/>
      <c r="IL13" s="507"/>
      <c r="IM13" s="507"/>
      <c r="IN13" s="507"/>
      <c r="IO13" s="507"/>
      <c r="IP13" s="507"/>
      <c r="IQ13" s="507"/>
      <c r="IR13" s="507"/>
      <c r="IS13" s="507"/>
      <c r="IT13" s="507"/>
      <c r="IU13" s="507"/>
      <c r="IV13" s="507"/>
    </row>
    <row r="14" spans="1:256">
      <c r="A14" s="499" t="s">
        <v>16</v>
      </c>
      <c r="B14" s="496" t="s">
        <v>17</v>
      </c>
      <c r="C14" s="501"/>
      <c r="D14" s="502"/>
      <c r="E14" s="501"/>
      <c r="F14" s="501"/>
      <c r="G14" s="496"/>
      <c r="H14" s="496"/>
      <c r="I14" s="496"/>
      <c r="J14" s="496"/>
      <c r="K14" s="496"/>
      <c r="L14" s="496"/>
      <c r="M14" s="496"/>
      <c r="N14" s="496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7"/>
      <c r="AU14" s="507"/>
      <c r="AV14" s="507"/>
      <c r="AW14" s="507"/>
      <c r="AX14" s="507"/>
      <c r="AY14" s="507"/>
      <c r="AZ14" s="507"/>
      <c r="BA14" s="507"/>
      <c r="BB14" s="507"/>
      <c r="BC14" s="507"/>
      <c r="BD14" s="507"/>
      <c r="BE14" s="507"/>
      <c r="BF14" s="507"/>
      <c r="BG14" s="507"/>
      <c r="BH14" s="507"/>
      <c r="BI14" s="507"/>
      <c r="BJ14" s="507"/>
      <c r="BK14" s="507"/>
      <c r="BL14" s="507"/>
      <c r="BM14" s="507"/>
      <c r="BN14" s="507"/>
      <c r="BO14" s="507"/>
      <c r="BP14" s="507"/>
      <c r="BQ14" s="507"/>
      <c r="BR14" s="507"/>
      <c r="BS14" s="507"/>
      <c r="BT14" s="507"/>
      <c r="BU14" s="507"/>
      <c r="BV14" s="507"/>
      <c r="BW14" s="507"/>
      <c r="BX14" s="507"/>
      <c r="BY14" s="507"/>
      <c r="BZ14" s="507"/>
      <c r="CA14" s="507"/>
      <c r="CB14" s="507"/>
      <c r="CC14" s="507"/>
      <c r="CD14" s="507"/>
      <c r="CE14" s="507"/>
      <c r="CF14" s="507"/>
      <c r="CG14" s="507"/>
      <c r="CH14" s="507"/>
      <c r="CI14" s="507"/>
      <c r="CJ14" s="507"/>
      <c r="CK14" s="507"/>
      <c r="CL14" s="507"/>
      <c r="CM14" s="507"/>
      <c r="CN14" s="507"/>
      <c r="CO14" s="507"/>
      <c r="CP14" s="507"/>
      <c r="CQ14" s="507"/>
      <c r="CR14" s="507"/>
      <c r="CS14" s="507"/>
      <c r="CT14" s="507"/>
      <c r="CU14" s="507"/>
      <c r="CV14" s="507"/>
      <c r="CW14" s="507"/>
      <c r="CX14" s="507"/>
      <c r="CY14" s="507"/>
      <c r="CZ14" s="507"/>
      <c r="DA14" s="507"/>
      <c r="DB14" s="507"/>
      <c r="DC14" s="507"/>
      <c r="DD14" s="507"/>
      <c r="DE14" s="507"/>
      <c r="DF14" s="507"/>
      <c r="DG14" s="507"/>
      <c r="DH14" s="507"/>
      <c r="DI14" s="507"/>
      <c r="DJ14" s="507"/>
      <c r="DK14" s="507"/>
      <c r="DL14" s="507"/>
      <c r="DM14" s="507"/>
      <c r="DN14" s="507"/>
      <c r="DO14" s="507"/>
      <c r="DP14" s="507"/>
      <c r="DQ14" s="507"/>
      <c r="DR14" s="507"/>
      <c r="DS14" s="507"/>
      <c r="DT14" s="507"/>
      <c r="DU14" s="507"/>
      <c r="DV14" s="507"/>
      <c r="DW14" s="507"/>
      <c r="DX14" s="507"/>
      <c r="DY14" s="507"/>
      <c r="DZ14" s="507"/>
      <c r="EA14" s="507"/>
      <c r="EB14" s="507"/>
      <c r="EC14" s="507"/>
      <c r="ED14" s="507"/>
      <c r="EE14" s="507"/>
      <c r="EF14" s="507"/>
      <c r="EG14" s="507"/>
      <c r="EH14" s="507"/>
      <c r="EI14" s="507"/>
      <c r="EJ14" s="507"/>
      <c r="EK14" s="507"/>
      <c r="EL14" s="507"/>
      <c r="EM14" s="507"/>
      <c r="EN14" s="507"/>
      <c r="EO14" s="507"/>
      <c r="EP14" s="507"/>
      <c r="EQ14" s="507"/>
      <c r="ER14" s="507"/>
      <c r="ES14" s="507"/>
      <c r="ET14" s="507"/>
      <c r="EU14" s="507"/>
      <c r="EV14" s="507"/>
      <c r="EW14" s="507"/>
      <c r="EX14" s="507"/>
      <c r="EY14" s="507"/>
      <c r="EZ14" s="507"/>
      <c r="FA14" s="507"/>
      <c r="FB14" s="507"/>
      <c r="FC14" s="507"/>
      <c r="FD14" s="507"/>
      <c r="FE14" s="507"/>
      <c r="FF14" s="507"/>
      <c r="FG14" s="507"/>
      <c r="FH14" s="507"/>
      <c r="FI14" s="507"/>
      <c r="FJ14" s="507"/>
      <c r="FK14" s="507"/>
      <c r="FL14" s="507"/>
      <c r="FM14" s="507"/>
      <c r="FN14" s="507"/>
      <c r="FO14" s="507"/>
      <c r="FP14" s="507"/>
      <c r="FQ14" s="507"/>
      <c r="FR14" s="507"/>
      <c r="FS14" s="507"/>
      <c r="FT14" s="507"/>
      <c r="FU14" s="507"/>
      <c r="FV14" s="507"/>
      <c r="FW14" s="507"/>
      <c r="FX14" s="507"/>
      <c r="FY14" s="507"/>
      <c r="FZ14" s="507"/>
      <c r="GA14" s="507"/>
      <c r="GB14" s="507"/>
      <c r="GC14" s="507"/>
      <c r="GD14" s="507"/>
      <c r="GE14" s="507"/>
      <c r="GF14" s="507"/>
      <c r="GG14" s="507"/>
      <c r="GH14" s="507"/>
      <c r="GI14" s="507"/>
      <c r="GJ14" s="507"/>
      <c r="GK14" s="507"/>
      <c r="GL14" s="507"/>
      <c r="GM14" s="507"/>
      <c r="GN14" s="507"/>
      <c r="GO14" s="507"/>
      <c r="GP14" s="507"/>
      <c r="GQ14" s="507"/>
      <c r="GR14" s="507"/>
      <c r="GS14" s="507"/>
      <c r="GT14" s="507"/>
      <c r="GU14" s="507"/>
      <c r="GV14" s="507"/>
      <c r="GW14" s="507"/>
      <c r="GX14" s="507"/>
      <c r="GY14" s="507"/>
      <c r="GZ14" s="507"/>
      <c r="HA14" s="507"/>
      <c r="HB14" s="507"/>
      <c r="HC14" s="507"/>
      <c r="HD14" s="507"/>
      <c r="HE14" s="507"/>
      <c r="HF14" s="507"/>
      <c r="HG14" s="507"/>
      <c r="HH14" s="507"/>
      <c r="HI14" s="507"/>
      <c r="HJ14" s="507"/>
      <c r="HK14" s="507"/>
      <c r="HL14" s="507"/>
      <c r="HM14" s="507"/>
      <c r="HN14" s="507"/>
      <c r="HO14" s="507"/>
      <c r="HP14" s="507"/>
      <c r="HQ14" s="507"/>
      <c r="HR14" s="507"/>
      <c r="HS14" s="507"/>
      <c r="HT14" s="507"/>
      <c r="HU14" s="507"/>
      <c r="HV14" s="507"/>
      <c r="HW14" s="507"/>
      <c r="HX14" s="507"/>
      <c r="HY14" s="507"/>
      <c r="HZ14" s="507"/>
      <c r="IA14" s="507"/>
      <c r="IB14" s="507"/>
      <c r="IC14" s="507"/>
      <c r="ID14" s="507"/>
      <c r="IE14" s="507"/>
      <c r="IF14" s="507"/>
      <c r="IG14" s="507"/>
      <c r="IH14" s="507"/>
      <c r="II14" s="507"/>
      <c r="IJ14" s="507"/>
      <c r="IK14" s="507"/>
      <c r="IL14" s="507"/>
      <c r="IM14" s="507"/>
      <c r="IN14" s="507"/>
      <c r="IO14" s="507"/>
      <c r="IP14" s="507"/>
      <c r="IQ14" s="507"/>
      <c r="IR14" s="507"/>
      <c r="IS14" s="507"/>
      <c r="IT14" s="507"/>
      <c r="IU14" s="507"/>
      <c r="IV14" s="507"/>
    </row>
    <row r="15" spans="1:256">
      <c r="A15" s="499"/>
      <c r="B15" s="496" t="s">
        <v>18</v>
      </c>
      <c r="C15" s="501"/>
      <c r="D15" s="502"/>
      <c r="E15" s="501"/>
      <c r="F15" s="501"/>
      <c r="G15" s="496"/>
      <c r="H15" s="496"/>
      <c r="I15" s="496"/>
      <c r="J15" s="496"/>
      <c r="K15" s="496"/>
      <c r="L15" s="496"/>
      <c r="M15" s="496"/>
      <c r="N15" s="496"/>
      <c r="O15" s="507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507"/>
      <c r="AD15" s="507"/>
      <c r="AE15" s="507"/>
      <c r="AF15" s="507"/>
      <c r="AG15" s="507"/>
      <c r="AH15" s="507"/>
      <c r="AI15" s="507"/>
      <c r="AJ15" s="507"/>
      <c r="AK15" s="507"/>
      <c r="AL15" s="507"/>
      <c r="AM15" s="507"/>
      <c r="AN15" s="507"/>
      <c r="AO15" s="507"/>
      <c r="AP15" s="507"/>
      <c r="AQ15" s="507"/>
      <c r="AR15" s="507"/>
      <c r="AS15" s="507"/>
      <c r="AT15" s="507"/>
      <c r="AU15" s="507"/>
      <c r="AV15" s="507"/>
      <c r="AW15" s="507"/>
      <c r="AX15" s="507"/>
      <c r="AY15" s="507"/>
      <c r="AZ15" s="507"/>
      <c r="BA15" s="507"/>
      <c r="BB15" s="507"/>
      <c r="BC15" s="507"/>
      <c r="BD15" s="507"/>
      <c r="BE15" s="507"/>
      <c r="BF15" s="507"/>
      <c r="BG15" s="507"/>
      <c r="BH15" s="507"/>
      <c r="BI15" s="507"/>
      <c r="BJ15" s="507"/>
      <c r="BK15" s="507"/>
      <c r="BL15" s="507"/>
      <c r="BM15" s="507"/>
      <c r="BN15" s="507"/>
      <c r="BO15" s="507"/>
      <c r="BP15" s="507"/>
      <c r="BQ15" s="507"/>
      <c r="BR15" s="507"/>
      <c r="BS15" s="507"/>
      <c r="BT15" s="507"/>
      <c r="BU15" s="507"/>
      <c r="BV15" s="507"/>
      <c r="BW15" s="507"/>
      <c r="BX15" s="507"/>
      <c r="BY15" s="507"/>
      <c r="BZ15" s="507"/>
      <c r="CA15" s="507"/>
      <c r="CB15" s="507"/>
      <c r="CC15" s="507"/>
      <c r="CD15" s="507"/>
      <c r="CE15" s="507"/>
      <c r="CF15" s="507"/>
      <c r="CG15" s="507"/>
      <c r="CH15" s="507"/>
      <c r="CI15" s="507"/>
      <c r="CJ15" s="507"/>
      <c r="CK15" s="507"/>
      <c r="CL15" s="507"/>
      <c r="CM15" s="507"/>
      <c r="CN15" s="507"/>
      <c r="CO15" s="507"/>
      <c r="CP15" s="507"/>
      <c r="CQ15" s="507"/>
      <c r="CR15" s="507"/>
      <c r="CS15" s="507"/>
      <c r="CT15" s="507"/>
      <c r="CU15" s="507"/>
      <c r="CV15" s="507"/>
      <c r="CW15" s="507"/>
      <c r="CX15" s="507"/>
      <c r="CY15" s="507"/>
      <c r="CZ15" s="507"/>
      <c r="DA15" s="507"/>
      <c r="DB15" s="507"/>
      <c r="DC15" s="507"/>
      <c r="DD15" s="507"/>
      <c r="DE15" s="507"/>
      <c r="DF15" s="507"/>
      <c r="DG15" s="507"/>
      <c r="DH15" s="507"/>
      <c r="DI15" s="507"/>
      <c r="DJ15" s="507"/>
      <c r="DK15" s="507"/>
      <c r="DL15" s="507"/>
      <c r="DM15" s="507"/>
      <c r="DN15" s="507"/>
      <c r="DO15" s="507"/>
      <c r="DP15" s="507"/>
      <c r="DQ15" s="507"/>
      <c r="DR15" s="507"/>
      <c r="DS15" s="507"/>
      <c r="DT15" s="507"/>
      <c r="DU15" s="507"/>
      <c r="DV15" s="507"/>
      <c r="DW15" s="507"/>
      <c r="DX15" s="507"/>
      <c r="DY15" s="507"/>
      <c r="DZ15" s="507"/>
      <c r="EA15" s="507"/>
      <c r="EB15" s="507"/>
      <c r="EC15" s="507"/>
      <c r="ED15" s="507"/>
      <c r="EE15" s="507"/>
      <c r="EF15" s="507"/>
      <c r="EG15" s="507"/>
      <c r="EH15" s="507"/>
      <c r="EI15" s="507"/>
      <c r="EJ15" s="507"/>
      <c r="EK15" s="507"/>
      <c r="EL15" s="507"/>
      <c r="EM15" s="507"/>
      <c r="EN15" s="507"/>
      <c r="EO15" s="507"/>
      <c r="EP15" s="507"/>
      <c r="EQ15" s="507"/>
      <c r="ER15" s="507"/>
      <c r="ES15" s="507"/>
      <c r="ET15" s="507"/>
      <c r="EU15" s="507"/>
      <c r="EV15" s="507"/>
      <c r="EW15" s="507"/>
      <c r="EX15" s="507"/>
      <c r="EY15" s="507"/>
      <c r="EZ15" s="507"/>
      <c r="FA15" s="507"/>
      <c r="FB15" s="507"/>
      <c r="FC15" s="507"/>
      <c r="FD15" s="507"/>
      <c r="FE15" s="507"/>
      <c r="FF15" s="507"/>
      <c r="FG15" s="507"/>
      <c r="FH15" s="507"/>
      <c r="FI15" s="507"/>
      <c r="FJ15" s="507"/>
      <c r="FK15" s="507"/>
      <c r="FL15" s="507"/>
      <c r="FM15" s="507"/>
      <c r="FN15" s="507"/>
      <c r="FO15" s="507"/>
      <c r="FP15" s="507"/>
      <c r="FQ15" s="507"/>
      <c r="FR15" s="507"/>
      <c r="FS15" s="507"/>
      <c r="FT15" s="507"/>
      <c r="FU15" s="507"/>
      <c r="FV15" s="507"/>
      <c r="FW15" s="507"/>
      <c r="FX15" s="507"/>
      <c r="FY15" s="507"/>
      <c r="FZ15" s="507"/>
      <c r="GA15" s="507"/>
      <c r="GB15" s="507"/>
      <c r="GC15" s="507"/>
      <c r="GD15" s="507"/>
      <c r="GE15" s="507"/>
      <c r="GF15" s="507"/>
      <c r="GG15" s="507"/>
      <c r="GH15" s="507"/>
      <c r="GI15" s="507"/>
      <c r="GJ15" s="507"/>
      <c r="GK15" s="507"/>
      <c r="GL15" s="507"/>
      <c r="GM15" s="507"/>
      <c r="GN15" s="507"/>
      <c r="GO15" s="507"/>
      <c r="GP15" s="507"/>
      <c r="GQ15" s="507"/>
      <c r="GR15" s="507"/>
      <c r="GS15" s="507"/>
      <c r="GT15" s="507"/>
      <c r="GU15" s="507"/>
      <c r="GV15" s="507"/>
      <c r="GW15" s="507"/>
      <c r="GX15" s="507"/>
      <c r="GY15" s="507"/>
      <c r="GZ15" s="507"/>
      <c r="HA15" s="507"/>
      <c r="HB15" s="507"/>
      <c r="HC15" s="507"/>
      <c r="HD15" s="507"/>
      <c r="HE15" s="507"/>
      <c r="HF15" s="507"/>
      <c r="HG15" s="507"/>
      <c r="HH15" s="507"/>
      <c r="HI15" s="507"/>
      <c r="HJ15" s="507"/>
      <c r="HK15" s="507"/>
      <c r="HL15" s="507"/>
      <c r="HM15" s="507"/>
      <c r="HN15" s="507"/>
      <c r="HO15" s="507"/>
      <c r="HP15" s="507"/>
      <c r="HQ15" s="507"/>
      <c r="HR15" s="507"/>
      <c r="HS15" s="507"/>
      <c r="HT15" s="507"/>
      <c r="HU15" s="507"/>
      <c r="HV15" s="507"/>
      <c r="HW15" s="507"/>
      <c r="HX15" s="507"/>
      <c r="HY15" s="507"/>
      <c r="HZ15" s="507"/>
      <c r="IA15" s="507"/>
      <c r="IB15" s="507"/>
      <c r="IC15" s="507"/>
      <c r="ID15" s="507"/>
      <c r="IE15" s="507"/>
      <c r="IF15" s="507"/>
      <c r="IG15" s="507"/>
      <c r="IH15" s="507"/>
      <c r="II15" s="507"/>
      <c r="IJ15" s="507"/>
      <c r="IK15" s="507"/>
      <c r="IL15" s="507"/>
      <c r="IM15" s="507"/>
      <c r="IN15" s="507"/>
      <c r="IO15" s="507"/>
      <c r="IP15" s="507"/>
      <c r="IQ15" s="507"/>
      <c r="IR15" s="507"/>
      <c r="IS15" s="507"/>
      <c r="IT15" s="507"/>
      <c r="IU15" s="507"/>
      <c r="IV15" s="507"/>
    </row>
    <row r="16" spans="1:256">
      <c r="A16" s="503"/>
      <c r="B16" s="503" t="s">
        <v>19</v>
      </c>
      <c r="C16" s="503"/>
      <c r="D16" s="503"/>
      <c r="E16" s="503"/>
      <c r="F16" s="503"/>
      <c r="G16" s="503"/>
      <c r="H16" s="503"/>
      <c r="I16" s="503"/>
      <c r="J16" s="501"/>
      <c r="K16" s="496"/>
      <c r="L16" s="496"/>
      <c r="M16" s="496"/>
      <c r="N16" s="496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507"/>
      <c r="AK16" s="507"/>
      <c r="AL16" s="507"/>
      <c r="AM16" s="507"/>
      <c r="AN16" s="507"/>
      <c r="AO16" s="507"/>
      <c r="AP16" s="507"/>
      <c r="AQ16" s="507"/>
      <c r="AR16" s="507"/>
      <c r="AS16" s="507"/>
      <c r="AT16" s="507"/>
      <c r="AU16" s="507"/>
      <c r="AV16" s="507"/>
      <c r="AW16" s="507"/>
      <c r="AX16" s="507"/>
      <c r="AY16" s="507"/>
      <c r="AZ16" s="507"/>
      <c r="BA16" s="507"/>
      <c r="BB16" s="507"/>
      <c r="BC16" s="507"/>
      <c r="BD16" s="507"/>
      <c r="BE16" s="507"/>
      <c r="BF16" s="507"/>
      <c r="BG16" s="507"/>
      <c r="BH16" s="507"/>
      <c r="BI16" s="507"/>
      <c r="BJ16" s="507"/>
      <c r="BK16" s="507"/>
      <c r="BL16" s="507"/>
      <c r="BM16" s="507"/>
      <c r="BN16" s="507"/>
      <c r="BO16" s="507"/>
      <c r="BP16" s="507"/>
      <c r="BQ16" s="507"/>
      <c r="BR16" s="507"/>
      <c r="BS16" s="507"/>
      <c r="BT16" s="507"/>
      <c r="BU16" s="507"/>
      <c r="BV16" s="507"/>
      <c r="BW16" s="507"/>
      <c r="BX16" s="507"/>
      <c r="BY16" s="507"/>
      <c r="BZ16" s="507"/>
      <c r="CA16" s="507"/>
      <c r="CB16" s="507"/>
      <c r="CC16" s="507"/>
      <c r="CD16" s="507"/>
      <c r="CE16" s="507"/>
      <c r="CF16" s="507"/>
      <c r="CG16" s="507"/>
      <c r="CH16" s="507"/>
      <c r="CI16" s="507"/>
      <c r="CJ16" s="507"/>
      <c r="CK16" s="507"/>
      <c r="CL16" s="507"/>
      <c r="CM16" s="507"/>
      <c r="CN16" s="507"/>
      <c r="CO16" s="507"/>
      <c r="CP16" s="507"/>
      <c r="CQ16" s="507"/>
      <c r="CR16" s="507"/>
      <c r="CS16" s="507"/>
      <c r="CT16" s="507"/>
      <c r="CU16" s="507"/>
      <c r="CV16" s="507"/>
      <c r="CW16" s="507"/>
      <c r="CX16" s="507"/>
      <c r="CY16" s="507"/>
      <c r="CZ16" s="507"/>
      <c r="DA16" s="507"/>
      <c r="DB16" s="507"/>
      <c r="DC16" s="507"/>
      <c r="DD16" s="507"/>
      <c r="DE16" s="507"/>
      <c r="DF16" s="507"/>
      <c r="DG16" s="507"/>
      <c r="DH16" s="507"/>
      <c r="DI16" s="507"/>
      <c r="DJ16" s="507"/>
      <c r="DK16" s="507"/>
      <c r="DL16" s="507"/>
      <c r="DM16" s="507"/>
      <c r="DN16" s="507"/>
      <c r="DO16" s="507"/>
      <c r="DP16" s="507"/>
      <c r="DQ16" s="507"/>
      <c r="DR16" s="507"/>
      <c r="DS16" s="507"/>
      <c r="DT16" s="507"/>
      <c r="DU16" s="507"/>
      <c r="DV16" s="507"/>
      <c r="DW16" s="507"/>
      <c r="DX16" s="507"/>
      <c r="DY16" s="507"/>
      <c r="DZ16" s="507"/>
      <c r="EA16" s="507"/>
      <c r="EB16" s="507"/>
      <c r="EC16" s="507"/>
      <c r="ED16" s="507"/>
      <c r="EE16" s="507"/>
      <c r="EF16" s="507"/>
      <c r="EG16" s="507"/>
      <c r="EH16" s="507"/>
      <c r="EI16" s="507"/>
      <c r="EJ16" s="507"/>
      <c r="EK16" s="507"/>
      <c r="EL16" s="507"/>
      <c r="EM16" s="507"/>
      <c r="EN16" s="507"/>
      <c r="EO16" s="507"/>
      <c r="EP16" s="507"/>
      <c r="EQ16" s="507"/>
      <c r="ER16" s="507"/>
      <c r="ES16" s="507"/>
      <c r="ET16" s="507"/>
      <c r="EU16" s="507"/>
      <c r="EV16" s="507"/>
      <c r="EW16" s="507"/>
      <c r="EX16" s="507"/>
      <c r="EY16" s="507"/>
      <c r="EZ16" s="507"/>
      <c r="FA16" s="507"/>
      <c r="FB16" s="507"/>
      <c r="FC16" s="507"/>
      <c r="FD16" s="507"/>
      <c r="FE16" s="507"/>
      <c r="FF16" s="507"/>
      <c r="FG16" s="507"/>
      <c r="FH16" s="507"/>
      <c r="FI16" s="507"/>
      <c r="FJ16" s="507"/>
      <c r="FK16" s="507"/>
      <c r="FL16" s="507"/>
      <c r="FM16" s="507"/>
      <c r="FN16" s="507"/>
      <c r="FO16" s="507"/>
      <c r="FP16" s="507"/>
      <c r="FQ16" s="507"/>
      <c r="FR16" s="507"/>
      <c r="FS16" s="507"/>
      <c r="FT16" s="507"/>
      <c r="FU16" s="507"/>
      <c r="FV16" s="507"/>
      <c r="FW16" s="507"/>
      <c r="FX16" s="507"/>
      <c r="FY16" s="507"/>
      <c r="FZ16" s="507"/>
      <c r="GA16" s="507"/>
      <c r="GB16" s="507"/>
      <c r="GC16" s="507"/>
      <c r="GD16" s="507"/>
      <c r="GE16" s="507"/>
      <c r="GF16" s="507"/>
      <c r="GG16" s="507"/>
      <c r="GH16" s="507"/>
      <c r="GI16" s="507"/>
      <c r="GJ16" s="507"/>
      <c r="GK16" s="507"/>
      <c r="GL16" s="507"/>
      <c r="GM16" s="507"/>
      <c r="GN16" s="507"/>
      <c r="GO16" s="507"/>
      <c r="GP16" s="507"/>
      <c r="GQ16" s="507"/>
      <c r="GR16" s="507"/>
      <c r="GS16" s="507"/>
      <c r="GT16" s="507"/>
      <c r="GU16" s="507"/>
      <c r="GV16" s="507"/>
      <c r="GW16" s="507"/>
      <c r="GX16" s="507"/>
      <c r="GY16" s="507"/>
      <c r="GZ16" s="507"/>
      <c r="HA16" s="507"/>
      <c r="HB16" s="507"/>
      <c r="HC16" s="507"/>
      <c r="HD16" s="507"/>
      <c r="HE16" s="507"/>
      <c r="HF16" s="507"/>
      <c r="HG16" s="507"/>
      <c r="HH16" s="507"/>
      <c r="HI16" s="507"/>
      <c r="HJ16" s="507"/>
      <c r="HK16" s="507"/>
      <c r="HL16" s="507"/>
      <c r="HM16" s="507"/>
      <c r="HN16" s="507"/>
      <c r="HO16" s="507"/>
      <c r="HP16" s="507"/>
      <c r="HQ16" s="507"/>
      <c r="HR16" s="507"/>
      <c r="HS16" s="507"/>
      <c r="HT16" s="507"/>
      <c r="HU16" s="507"/>
      <c r="HV16" s="507"/>
      <c r="HW16" s="507"/>
      <c r="HX16" s="507"/>
      <c r="HY16" s="507"/>
      <c r="HZ16" s="507"/>
      <c r="IA16" s="507"/>
      <c r="IB16" s="507"/>
      <c r="IC16" s="507"/>
      <c r="ID16" s="507"/>
      <c r="IE16" s="507"/>
      <c r="IF16" s="507"/>
      <c r="IG16" s="507"/>
      <c r="IH16" s="507"/>
      <c r="II16" s="507"/>
      <c r="IJ16" s="507"/>
      <c r="IK16" s="507"/>
      <c r="IL16" s="507"/>
      <c r="IM16" s="507"/>
      <c r="IN16" s="507"/>
      <c r="IO16" s="507"/>
      <c r="IP16" s="507"/>
      <c r="IQ16" s="507"/>
      <c r="IR16" s="507"/>
      <c r="IS16" s="507"/>
      <c r="IT16" s="507"/>
      <c r="IU16" s="507"/>
      <c r="IV16" s="507"/>
    </row>
    <row r="17" spans="1:256">
      <c r="A17" s="503"/>
      <c r="B17" s="503" t="s">
        <v>20</v>
      </c>
      <c r="C17" s="503"/>
      <c r="D17" s="503"/>
      <c r="E17" s="503"/>
      <c r="F17" s="503"/>
      <c r="G17" s="503"/>
      <c r="H17" s="503"/>
      <c r="I17" s="503"/>
      <c r="J17" s="501"/>
      <c r="K17" s="496"/>
      <c r="L17" s="496"/>
      <c r="M17" s="496"/>
      <c r="N17" s="496"/>
      <c r="O17" s="508"/>
      <c r="P17" s="508"/>
      <c r="Q17" s="508"/>
      <c r="R17" s="508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  <c r="AE17" s="513"/>
      <c r="AF17" s="513"/>
      <c r="AG17" s="513"/>
      <c r="AH17" s="513"/>
      <c r="AI17" s="513"/>
      <c r="AJ17" s="513"/>
      <c r="AK17" s="513"/>
      <c r="AL17" s="513"/>
      <c r="AM17" s="513"/>
      <c r="AN17" s="513"/>
      <c r="AO17" s="513"/>
      <c r="AP17" s="513"/>
      <c r="AQ17" s="513"/>
      <c r="AR17" s="513"/>
      <c r="AS17" s="513"/>
      <c r="AT17" s="513"/>
      <c r="AU17" s="513"/>
      <c r="AV17" s="513"/>
      <c r="AW17" s="513"/>
      <c r="AX17" s="513"/>
      <c r="AY17" s="513"/>
      <c r="AZ17" s="513"/>
      <c r="BA17" s="513"/>
      <c r="BB17" s="513"/>
      <c r="BC17" s="513"/>
      <c r="BD17" s="513"/>
      <c r="BE17" s="513"/>
      <c r="BF17" s="513"/>
      <c r="BG17" s="513"/>
      <c r="BH17" s="513"/>
      <c r="BI17" s="513"/>
      <c r="BJ17" s="513"/>
      <c r="BK17" s="513"/>
      <c r="BL17" s="513"/>
      <c r="BM17" s="513"/>
      <c r="BN17" s="513"/>
      <c r="BO17" s="513"/>
      <c r="BP17" s="513"/>
      <c r="BQ17" s="513"/>
      <c r="BR17" s="513"/>
      <c r="BS17" s="513"/>
      <c r="BT17" s="513"/>
      <c r="BU17" s="513"/>
      <c r="BV17" s="513"/>
      <c r="BW17" s="513"/>
      <c r="BX17" s="513"/>
      <c r="BY17" s="513"/>
      <c r="BZ17" s="513"/>
      <c r="CA17" s="513"/>
      <c r="CB17" s="513"/>
      <c r="CC17" s="513"/>
      <c r="CD17" s="513"/>
      <c r="CE17" s="513"/>
      <c r="CF17" s="513"/>
      <c r="CG17" s="513"/>
      <c r="CH17" s="513"/>
      <c r="CI17" s="513"/>
      <c r="CJ17" s="513"/>
      <c r="CK17" s="513"/>
      <c r="CL17" s="513"/>
      <c r="CM17" s="513"/>
      <c r="CN17" s="513"/>
      <c r="CO17" s="513"/>
      <c r="CP17" s="513"/>
      <c r="CQ17" s="513"/>
      <c r="CR17" s="513"/>
      <c r="CS17" s="513"/>
      <c r="CT17" s="513"/>
      <c r="CU17" s="513"/>
      <c r="CV17" s="513"/>
      <c r="CW17" s="513"/>
      <c r="CX17" s="513"/>
      <c r="CY17" s="513"/>
      <c r="CZ17" s="513"/>
      <c r="DA17" s="513"/>
      <c r="DB17" s="513"/>
      <c r="DC17" s="513"/>
      <c r="DD17" s="513"/>
      <c r="DE17" s="513"/>
      <c r="DF17" s="513"/>
      <c r="DG17" s="513"/>
      <c r="DH17" s="513"/>
      <c r="DI17" s="513"/>
      <c r="DJ17" s="513"/>
      <c r="DK17" s="513"/>
      <c r="DL17" s="513"/>
      <c r="DM17" s="513"/>
      <c r="DN17" s="513"/>
      <c r="DO17" s="513"/>
      <c r="DP17" s="513"/>
      <c r="DQ17" s="513"/>
      <c r="DR17" s="513"/>
      <c r="DS17" s="513"/>
      <c r="DT17" s="513"/>
      <c r="DU17" s="513"/>
      <c r="DV17" s="513"/>
      <c r="DW17" s="513"/>
      <c r="DX17" s="513"/>
      <c r="DY17" s="513"/>
      <c r="DZ17" s="513"/>
      <c r="EA17" s="513"/>
      <c r="EB17" s="513"/>
      <c r="EC17" s="513"/>
      <c r="ED17" s="513"/>
      <c r="EE17" s="513"/>
      <c r="EF17" s="513"/>
      <c r="EG17" s="513"/>
      <c r="EH17" s="513"/>
      <c r="EI17" s="513"/>
      <c r="EJ17" s="513"/>
      <c r="EK17" s="513"/>
      <c r="EL17" s="513"/>
      <c r="EM17" s="513"/>
      <c r="EN17" s="513"/>
      <c r="EO17" s="513"/>
      <c r="EP17" s="513"/>
      <c r="EQ17" s="513"/>
      <c r="ER17" s="513"/>
      <c r="ES17" s="513"/>
      <c r="ET17" s="513"/>
      <c r="EU17" s="513"/>
      <c r="EV17" s="513"/>
      <c r="EW17" s="513"/>
      <c r="EX17" s="513"/>
      <c r="EY17" s="513"/>
      <c r="EZ17" s="513"/>
      <c r="FA17" s="513"/>
      <c r="FB17" s="513"/>
      <c r="FC17" s="513"/>
      <c r="FD17" s="513"/>
      <c r="FE17" s="513"/>
      <c r="FF17" s="513"/>
      <c r="FG17" s="513"/>
      <c r="FH17" s="513"/>
      <c r="FI17" s="513"/>
      <c r="FJ17" s="513"/>
      <c r="FK17" s="513"/>
      <c r="FL17" s="513"/>
      <c r="FM17" s="513"/>
      <c r="FN17" s="513"/>
      <c r="FO17" s="513"/>
      <c r="FP17" s="513"/>
      <c r="FQ17" s="513"/>
      <c r="FR17" s="513"/>
      <c r="FS17" s="513"/>
      <c r="FT17" s="513"/>
      <c r="FU17" s="513"/>
      <c r="FV17" s="513"/>
      <c r="FW17" s="513"/>
      <c r="FX17" s="513"/>
      <c r="FY17" s="513"/>
      <c r="FZ17" s="513"/>
      <c r="GA17" s="513"/>
      <c r="GB17" s="513"/>
      <c r="GC17" s="513"/>
      <c r="GD17" s="513"/>
      <c r="GE17" s="513"/>
      <c r="GF17" s="513"/>
      <c r="GG17" s="513"/>
      <c r="GH17" s="513"/>
      <c r="GI17" s="513"/>
      <c r="GJ17" s="513"/>
      <c r="GK17" s="513"/>
      <c r="GL17" s="513"/>
      <c r="GM17" s="513"/>
      <c r="GN17" s="513"/>
      <c r="GO17" s="513"/>
      <c r="GP17" s="513"/>
      <c r="GQ17" s="513"/>
      <c r="GR17" s="513"/>
      <c r="GS17" s="513"/>
      <c r="GT17" s="513"/>
      <c r="GU17" s="513"/>
      <c r="GV17" s="513"/>
      <c r="GW17" s="513"/>
      <c r="GX17" s="513"/>
      <c r="GY17" s="513"/>
      <c r="GZ17" s="513"/>
      <c r="HA17" s="513"/>
      <c r="HB17" s="513"/>
      <c r="HC17" s="513"/>
      <c r="HD17" s="513"/>
      <c r="HE17" s="513"/>
      <c r="HF17" s="513"/>
      <c r="HG17" s="513"/>
      <c r="HH17" s="513"/>
      <c r="HI17" s="513"/>
      <c r="HJ17" s="513"/>
      <c r="HK17" s="513"/>
      <c r="HL17" s="513"/>
      <c r="HM17" s="513"/>
      <c r="HN17" s="513"/>
      <c r="HO17" s="513"/>
      <c r="HP17" s="513"/>
      <c r="HQ17" s="513"/>
      <c r="HR17" s="513"/>
      <c r="HS17" s="513"/>
      <c r="HT17" s="513"/>
      <c r="HU17" s="513"/>
      <c r="HV17" s="513"/>
      <c r="HW17" s="513"/>
      <c r="HX17" s="513"/>
      <c r="HY17" s="513"/>
      <c r="HZ17" s="513"/>
      <c r="IA17" s="513"/>
      <c r="IB17" s="513"/>
      <c r="IC17" s="513"/>
      <c r="ID17" s="513"/>
      <c r="IE17" s="513"/>
      <c r="IF17" s="513"/>
      <c r="IG17" s="513"/>
      <c r="IH17" s="513"/>
      <c r="II17" s="513"/>
      <c r="IJ17" s="513"/>
      <c r="IK17" s="513"/>
      <c r="IL17" s="513"/>
      <c r="IM17" s="513"/>
      <c r="IN17" s="513"/>
      <c r="IO17" s="513"/>
      <c r="IP17" s="513"/>
      <c r="IQ17" s="513"/>
      <c r="IR17" s="513"/>
      <c r="IS17" s="513"/>
      <c r="IT17" s="513"/>
      <c r="IU17" s="513"/>
      <c r="IV17" s="513"/>
    </row>
    <row r="18" spans="1:256">
      <c r="A18" s="503"/>
      <c r="B18" s="503" t="s">
        <v>21</v>
      </c>
      <c r="C18" s="503"/>
      <c r="D18" s="503"/>
      <c r="E18" s="503"/>
      <c r="F18" s="503"/>
      <c r="G18" s="503"/>
      <c r="H18" s="503"/>
      <c r="I18" s="503"/>
      <c r="J18" s="501"/>
      <c r="K18" s="496"/>
      <c r="L18" s="496"/>
      <c r="M18" s="496"/>
      <c r="N18" s="496"/>
      <c r="O18" s="508"/>
      <c r="P18" s="508"/>
      <c r="Q18" s="508"/>
      <c r="R18" s="508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513"/>
      <c r="AE18" s="513"/>
      <c r="AF18" s="513"/>
      <c r="AG18" s="513"/>
      <c r="AH18" s="513"/>
      <c r="AI18" s="513"/>
      <c r="AJ18" s="513"/>
      <c r="AK18" s="513"/>
      <c r="AL18" s="513"/>
      <c r="AM18" s="513"/>
      <c r="AN18" s="513"/>
      <c r="AO18" s="513"/>
      <c r="AP18" s="513"/>
      <c r="AQ18" s="513"/>
      <c r="AR18" s="513"/>
      <c r="AS18" s="513"/>
      <c r="AT18" s="513"/>
      <c r="AU18" s="513"/>
      <c r="AV18" s="513"/>
      <c r="AW18" s="513"/>
      <c r="AX18" s="513"/>
      <c r="AY18" s="513"/>
      <c r="AZ18" s="513"/>
      <c r="BA18" s="513"/>
      <c r="BB18" s="513"/>
      <c r="BC18" s="513"/>
      <c r="BD18" s="513"/>
      <c r="BE18" s="513"/>
      <c r="BF18" s="513"/>
      <c r="BG18" s="513"/>
      <c r="BH18" s="513"/>
      <c r="BI18" s="513"/>
      <c r="BJ18" s="513"/>
      <c r="BK18" s="513"/>
      <c r="BL18" s="513"/>
      <c r="BM18" s="513"/>
      <c r="BN18" s="513"/>
      <c r="BO18" s="513"/>
      <c r="BP18" s="513"/>
      <c r="BQ18" s="513"/>
      <c r="BR18" s="513"/>
      <c r="BS18" s="513"/>
      <c r="BT18" s="513"/>
      <c r="BU18" s="513"/>
      <c r="BV18" s="513"/>
      <c r="BW18" s="513"/>
      <c r="BX18" s="513"/>
      <c r="BY18" s="513"/>
      <c r="BZ18" s="513"/>
      <c r="CA18" s="513"/>
      <c r="CB18" s="513"/>
      <c r="CC18" s="513"/>
      <c r="CD18" s="513"/>
      <c r="CE18" s="513"/>
      <c r="CF18" s="513"/>
      <c r="CG18" s="513"/>
      <c r="CH18" s="513"/>
      <c r="CI18" s="513"/>
      <c r="CJ18" s="513"/>
      <c r="CK18" s="513"/>
      <c r="CL18" s="513"/>
      <c r="CM18" s="513"/>
      <c r="CN18" s="513"/>
      <c r="CO18" s="513"/>
      <c r="CP18" s="513"/>
      <c r="CQ18" s="513"/>
      <c r="CR18" s="513"/>
      <c r="CS18" s="513"/>
      <c r="CT18" s="513"/>
      <c r="CU18" s="513"/>
      <c r="CV18" s="513"/>
      <c r="CW18" s="513"/>
      <c r="CX18" s="513"/>
      <c r="CY18" s="513"/>
      <c r="CZ18" s="513"/>
      <c r="DA18" s="513"/>
      <c r="DB18" s="513"/>
      <c r="DC18" s="513"/>
      <c r="DD18" s="513"/>
      <c r="DE18" s="513"/>
      <c r="DF18" s="513"/>
      <c r="DG18" s="513"/>
      <c r="DH18" s="513"/>
      <c r="DI18" s="513"/>
      <c r="DJ18" s="513"/>
      <c r="DK18" s="513"/>
      <c r="DL18" s="513"/>
      <c r="DM18" s="513"/>
      <c r="DN18" s="513"/>
      <c r="DO18" s="513"/>
      <c r="DP18" s="513"/>
      <c r="DQ18" s="513"/>
      <c r="DR18" s="513"/>
      <c r="DS18" s="513"/>
      <c r="DT18" s="513"/>
      <c r="DU18" s="513"/>
      <c r="DV18" s="513"/>
      <c r="DW18" s="513"/>
      <c r="DX18" s="513"/>
      <c r="DY18" s="513"/>
      <c r="DZ18" s="513"/>
      <c r="EA18" s="513"/>
      <c r="EB18" s="513"/>
      <c r="EC18" s="513"/>
      <c r="ED18" s="513"/>
      <c r="EE18" s="513"/>
      <c r="EF18" s="513"/>
      <c r="EG18" s="513"/>
      <c r="EH18" s="513"/>
      <c r="EI18" s="513"/>
      <c r="EJ18" s="513"/>
      <c r="EK18" s="513"/>
      <c r="EL18" s="513"/>
      <c r="EM18" s="513"/>
      <c r="EN18" s="513"/>
      <c r="EO18" s="513"/>
      <c r="EP18" s="513"/>
      <c r="EQ18" s="513"/>
      <c r="ER18" s="513"/>
      <c r="ES18" s="513"/>
      <c r="ET18" s="513"/>
      <c r="EU18" s="513"/>
      <c r="EV18" s="513"/>
      <c r="EW18" s="513"/>
      <c r="EX18" s="513"/>
      <c r="EY18" s="513"/>
      <c r="EZ18" s="513"/>
      <c r="FA18" s="513"/>
      <c r="FB18" s="513"/>
      <c r="FC18" s="513"/>
      <c r="FD18" s="513"/>
      <c r="FE18" s="513"/>
      <c r="FF18" s="513"/>
      <c r="FG18" s="513"/>
      <c r="FH18" s="513"/>
      <c r="FI18" s="513"/>
      <c r="FJ18" s="513"/>
      <c r="FK18" s="513"/>
      <c r="FL18" s="513"/>
      <c r="FM18" s="513"/>
      <c r="FN18" s="513"/>
      <c r="FO18" s="513"/>
      <c r="FP18" s="513"/>
      <c r="FQ18" s="513"/>
      <c r="FR18" s="513"/>
      <c r="FS18" s="513"/>
      <c r="FT18" s="513"/>
      <c r="FU18" s="513"/>
      <c r="FV18" s="513"/>
      <c r="FW18" s="513"/>
      <c r="FX18" s="513"/>
      <c r="FY18" s="513"/>
      <c r="FZ18" s="513"/>
      <c r="GA18" s="513"/>
      <c r="GB18" s="513"/>
      <c r="GC18" s="513"/>
      <c r="GD18" s="513"/>
      <c r="GE18" s="513"/>
      <c r="GF18" s="513"/>
      <c r="GG18" s="513"/>
      <c r="GH18" s="513"/>
      <c r="GI18" s="513"/>
      <c r="GJ18" s="513"/>
      <c r="GK18" s="513"/>
      <c r="GL18" s="513"/>
      <c r="GM18" s="513"/>
      <c r="GN18" s="513"/>
      <c r="GO18" s="513"/>
      <c r="GP18" s="513"/>
      <c r="GQ18" s="513"/>
      <c r="GR18" s="513"/>
      <c r="GS18" s="513"/>
      <c r="GT18" s="513"/>
      <c r="GU18" s="513"/>
      <c r="GV18" s="513"/>
      <c r="GW18" s="513"/>
      <c r="GX18" s="513"/>
      <c r="GY18" s="513"/>
      <c r="GZ18" s="513"/>
      <c r="HA18" s="513"/>
      <c r="HB18" s="513"/>
      <c r="HC18" s="513"/>
      <c r="HD18" s="513"/>
      <c r="HE18" s="513"/>
      <c r="HF18" s="513"/>
      <c r="HG18" s="513"/>
      <c r="HH18" s="513"/>
      <c r="HI18" s="513"/>
      <c r="HJ18" s="513"/>
      <c r="HK18" s="513"/>
      <c r="HL18" s="513"/>
      <c r="HM18" s="513"/>
      <c r="HN18" s="513"/>
      <c r="HO18" s="513"/>
      <c r="HP18" s="513"/>
      <c r="HQ18" s="513"/>
      <c r="HR18" s="513"/>
      <c r="HS18" s="513"/>
      <c r="HT18" s="513"/>
      <c r="HU18" s="513"/>
      <c r="HV18" s="513"/>
      <c r="HW18" s="513"/>
      <c r="HX18" s="513"/>
      <c r="HY18" s="513"/>
      <c r="HZ18" s="513"/>
      <c r="IA18" s="513"/>
      <c r="IB18" s="513"/>
      <c r="IC18" s="513"/>
      <c r="ID18" s="513"/>
      <c r="IE18" s="513"/>
      <c r="IF18" s="513"/>
      <c r="IG18" s="513"/>
      <c r="IH18" s="513"/>
      <c r="II18" s="513"/>
      <c r="IJ18" s="513"/>
      <c r="IK18" s="513"/>
      <c r="IL18" s="513"/>
      <c r="IM18" s="513"/>
      <c r="IN18" s="513"/>
      <c r="IO18" s="513"/>
      <c r="IP18" s="513"/>
      <c r="IQ18" s="513"/>
      <c r="IR18" s="513"/>
      <c r="IS18" s="513"/>
      <c r="IT18" s="513"/>
      <c r="IU18" s="513"/>
      <c r="IV18" s="513"/>
    </row>
    <row r="19" spans="1:256">
      <c r="A19" s="503"/>
      <c r="B19" s="503" t="s">
        <v>22</v>
      </c>
      <c r="C19" s="503"/>
      <c r="D19" s="503"/>
      <c r="E19" s="503"/>
      <c r="F19" s="503"/>
      <c r="G19" s="503"/>
      <c r="H19" s="503"/>
      <c r="I19" s="503"/>
      <c r="J19" s="501"/>
      <c r="K19" s="496"/>
      <c r="L19" s="496"/>
      <c r="M19" s="496"/>
      <c r="N19" s="496"/>
      <c r="O19" s="508"/>
      <c r="P19" s="508"/>
      <c r="Q19" s="508"/>
      <c r="R19" s="508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3"/>
      <c r="AF19" s="513"/>
      <c r="AG19" s="513"/>
      <c r="AH19" s="513"/>
      <c r="AI19" s="513"/>
      <c r="AJ19" s="513"/>
      <c r="AK19" s="513"/>
      <c r="AL19" s="513"/>
      <c r="AM19" s="513"/>
      <c r="AN19" s="513"/>
      <c r="AO19" s="513"/>
      <c r="AP19" s="513"/>
      <c r="AQ19" s="513"/>
      <c r="AR19" s="513"/>
      <c r="AS19" s="513"/>
      <c r="AT19" s="513"/>
      <c r="AU19" s="513"/>
      <c r="AV19" s="513"/>
      <c r="AW19" s="513"/>
      <c r="AX19" s="513"/>
      <c r="AY19" s="513"/>
      <c r="AZ19" s="513"/>
      <c r="BA19" s="513"/>
      <c r="BB19" s="513"/>
      <c r="BC19" s="513"/>
      <c r="BD19" s="513"/>
      <c r="BE19" s="513"/>
      <c r="BF19" s="513"/>
      <c r="BG19" s="513"/>
      <c r="BH19" s="513"/>
      <c r="BI19" s="513"/>
      <c r="BJ19" s="513"/>
      <c r="BK19" s="513"/>
      <c r="BL19" s="513"/>
      <c r="BM19" s="513"/>
      <c r="BN19" s="513"/>
      <c r="BO19" s="513"/>
      <c r="BP19" s="513"/>
      <c r="BQ19" s="513"/>
      <c r="BR19" s="513"/>
      <c r="BS19" s="513"/>
      <c r="BT19" s="513"/>
      <c r="BU19" s="513"/>
      <c r="BV19" s="513"/>
      <c r="BW19" s="513"/>
      <c r="BX19" s="513"/>
      <c r="BY19" s="513"/>
      <c r="BZ19" s="513"/>
      <c r="CA19" s="513"/>
      <c r="CB19" s="513"/>
      <c r="CC19" s="513"/>
      <c r="CD19" s="513"/>
      <c r="CE19" s="513"/>
      <c r="CF19" s="513"/>
      <c r="CG19" s="513"/>
      <c r="CH19" s="513"/>
      <c r="CI19" s="513"/>
      <c r="CJ19" s="513"/>
      <c r="CK19" s="513"/>
      <c r="CL19" s="513"/>
      <c r="CM19" s="513"/>
      <c r="CN19" s="513"/>
      <c r="CO19" s="513"/>
      <c r="CP19" s="513"/>
      <c r="CQ19" s="513"/>
      <c r="CR19" s="513"/>
      <c r="CS19" s="513"/>
      <c r="CT19" s="513"/>
      <c r="CU19" s="513"/>
      <c r="CV19" s="513"/>
      <c r="CW19" s="513"/>
      <c r="CX19" s="513"/>
      <c r="CY19" s="513"/>
      <c r="CZ19" s="513"/>
      <c r="DA19" s="513"/>
      <c r="DB19" s="513"/>
      <c r="DC19" s="513"/>
      <c r="DD19" s="513"/>
      <c r="DE19" s="513"/>
      <c r="DF19" s="513"/>
      <c r="DG19" s="513"/>
      <c r="DH19" s="513"/>
      <c r="DI19" s="513"/>
      <c r="DJ19" s="513"/>
      <c r="DK19" s="513"/>
      <c r="DL19" s="513"/>
      <c r="DM19" s="513"/>
      <c r="DN19" s="513"/>
      <c r="DO19" s="513"/>
      <c r="DP19" s="513"/>
      <c r="DQ19" s="513"/>
      <c r="DR19" s="513"/>
      <c r="DS19" s="513"/>
      <c r="DT19" s="513"/>
      <c r="DU19" s="513"/>
      <c r="DV19" s="513"/>
      <c r="DW19" s="513"/>
      <c r="DX19" s="513"/>
      <c r="DY19" s="513"/>
      <c r="DZ19" s="513"/>
      <c r="EA19" s="513"/>
      <c r="EB19" s="513"/>
      <c r="EC19" s="513"/>
      <c r="ED19" s="513"/>
      <c r="EE19" s="513"/>
      <c r="EF19" s="513"/>
      <c r="EG19" s="513"/>
      <c r="EH19" s="513"/>
      <c r="EI19" s="513"/>
      <c r="EJ19" s="513"/>
      <c r="EK19" s="513"/>
      <c r="EL19" s="513"/>
      <c r="EM19" s="513"/>
      <c r="EN19" s="513"/>
      <c r="EO19" s="513"/>
      <c r="EP19" s="513"/>
      <c r="EQ19" s="513"/>
      <c r="ER19" s="513"/>
      <c r="ES19" s="513"/>
      <c r="ET19" s="513"/>
      <c r="EU19" s="513"/>
      <c r="EV19" s="513"/>
      <c r="EW19" s="513"/>
      <c r="EX19" s="513"/>
      <c r="EY19" s="513"/>
      <c r="EZ19" s="513"/>
      <c r="FA19" s="513"/>
      <c r="FB19" s="513"/>
      <c r="FC19" s="513"/>
      <c r="FD19" s="513"/>
      <c r="FE19" s="513"/>
      <c r="FF19" s="513"/>
      <c r="FG19" s="513"/>
      <c r="FH19" s="513"/>
      <c r="FI19" s="513"/>
      <c r="FJ19" s="513"/>
      <c r="FK19" s="513"/>
      <c r="FL19" s="513"/>
      <c r="FM19" s="513"/>
      <c r="FN19" s="513"/>
      <c r="FO19" s="513"/>
      <c r="FP19" s="513"/>
      <c r="FQ19" s="513"/>
      <c r="FR19" s="513"/>
      <c r="FS19" s="513"/>
      <c r="FT19" s="513"/>
      <c r="FU19" s="513"/>
      <c r="FV19" s="513"/>
      <c r="FW19" s="513"/>
      <c r="FX19" s="513"/>
      <c r="FY19" s="513"/>
      <c r="FZ19" s="513"/>
      <c r="GA19" s="513"/>
      <c r="GB19" s="513"/>
      <c r="GC19" s="513"/>
      <c r="GD19" s="513"/>
      <c r="GE19" s="513"/>
      <c r="GF19" s="513"/>
      <c r="GG19" s="513"/>
      <c r="GH19" s="513"/>
      <c r="GI19" s="513"/>
      <c r="GJ19" s="513"/>
      <c r="GK19" s="513"/>
      <c r="GL19" s="513"/>
      <c r="GM19" s="513"/>
      <c r="GN19" s="513"/>
      <c r="GO19" s="513"/>
      <c r="GP19" s="513"/>
      <c r="GQ19" s="513"/>
      <c r="GR19" s="513"/>
      <c r="GS19" s="513"/>
      <c r="GT19" s="513"/>
      <c r="GU19" s="513"/>
      <c r="GV19" s="513"/>
      <c r="GW19" s="513"/>
      <c r="GX19" s="513"/>
      <c r="GY19" s="513"/>
      <c r="GZ19" s="513"/>
      <c r="HA19" s="513"/>
      <c r="HB19" s="513"/>
      <c r="HC19" s="513"/>
      <c r="HD19" s="513"/>
      <c r="HE19" s="513"/>
      <c r="HF19" s="513"/>
      <c r="HG19" s="513"/>
      <c r="HH19" s="513"/>
      <c r="HI19" s="513"/>
      <c r="HJ19" s="513"/>
      <c r="HK19" s="513"/>
      <c r="HL19" s="513"/>
      <c r="HM19" s="513"/>
      <c r="HN19" s="513"/>
      <c r="HO19" s="513"/>
      <c r="HP19" s="513"/>
      <c r="HQ19" s="513"/>
      <c r="HR19" s="513"/>
      <c r="HS19" s="513"/>
      <c r="HT19" s="513"/>
      <c r="HU19" s="513"/>
      <c r="HV19" s="513"/>
      <c r="HW19" s="513"/>
      <c r="HX19" s="513"/>
      <c r="HY19" s="513"/>
      <c r="HZ19" s="513"/>
      <c r="IA19" s="513"/>
      <c r="IB19" s="513"/>
      <c r="IC19" s="513"/>
      <c r="ID19" s="513"/>
      <c r="IE19" s="513"/>
      <c r="IF19" s="513"/>
      <c r="IG19" s="513"/>
      <c r="IH19" s="513"/>
      <c r="II19" s="513"/>
      <c r="IJ19" s="513"/>
      <c r="IK19" s="513"/>
      <c r="IL19" s="513"/>
      <c r="IM19" s="513"/>
      <c r="IN19" s="513"/>
      <c r="IO19" s="513"/>
      <c r="IP19" s="513"/>
      <c r="IQ19" s="513"/>
      <c r="IR19" s="513"/>
      <c r="IS19" s="513"/>
      <c r="IT19" s="513"/>
      <c r="IU19" s="513"/>
      <c r="IV19" s="513"/>
    </row>
    <row r="20" spans="1:256">
      <c r="A20" s="503"/>
      <c r="B20" s="503" t="s">
        <v>23</v>
      </c>
      <c r="C20" s="503"/>
      <c r="D20" s="503"/>
      <c r="E20" s="503"/>
      <c r="F20" s="503"/>
      <c r="G20" s="503"/>
      <c r="H20" s="503"/>
      <c r="I20" s="503"/>
      <c r="J20" s="501"/>
      <c r="K20" s="496"/>
      <c r="L20" s="496"/>
      <c r="M20" s="496"/>
      <c r="N20" s="496"/>
      <c r="O20" s="508"/>
      <c r="P20" s="508"/>
      <c r="Q20" s="508"/>
      <c r="R20" s="508"/>
      <c r="S20" s="513"/>
      <c r="T20" s="513"/>
      <c r="U20" s="513"/>
      <c r="V20" s="513"/>
      <c r="W20" s="513"/>
      <c r="X20" s="513"/>
      <c r="Y20" s="513"/>
      <c r="Z20" s="513"/>
      <c r="AA20" s="513"/>
      <c r="AB20" s="513"/>
      <c r="AC20" s="513"/>
      <c r="AD20" s="513"/>
      <c r="AE20" s="513"/>
      <c r="AF20" s="513"/>
      <c r="AG20" s="513"/>
      <c r="AH20" s="513"/>
      <c r="AI20" s="513"/>
      <c r="AJ20" s="513"/>
      <c r="AK20" s="513"/>
      <c r="AL20" s="513"/>
      <c r="AM20" s="513"/>
      <c r="AN20" s="513"/>
      <c r="AO20" s="513"/>
      <c r="AP20" s="513"/>
      <c r="AQ20" s="513"/>
      <c r="AR20" s="513"/>
      <c r="AS20" s="513"/>
      <c r="AT20" s="513"/>
      <c r="AU20" s="513"/>
      <c r="AV20" s="513"/>
      <c r="AW20" s="513"/>
      <c r="AX20" s="513"/>
      <c r="AY20" s="513"/>
      <c r="AZ20" s="513"/>
      <c r="BA20" s="513"/>
      <c r="BB20" s="513"/>
      <c r="BC20" s="513"/>
      <c r="BD20" s="513"/>
      <c r="BE20" s="513"/>
      <c r="BF20" s="513"/>
      <c r="BG20" s="513"/>
      <c r="BH20" s="513"/>
      <c r="BI20" s="513"/>
      <c r="BJ20" s="513"/>
      <c r="BK20" s="513"/>
      <c r="BL20" s="513"/>
      <c r="BM20" s="513"/>
      <c r="BN20" s="513"/>
      <c r="BO20" s="513"/>
      <c r="BP20" s="513"/>
      <c r="BQ20" s="513"/>
      <c r="BR20" s="513"/>
      <c r="BS20" s="513"/>
      <c r="BT20" s="513"/>
      <c r="BU20" s="513"/>
      <c r="BV20" s="513"/>
      <c r="BW20" s="513"/>
      <c r="BX20" s="513"/>
      <c r="BY20" s="513"/>
      <c r="BZ20" s="513"/>
      <c r="CA20" s="513"/>
      <c r="CB20" s="513"/>
      <c r="CC20" s="513"/>
      <c r="CD20" s="513"/>
      <c r="CE20" s="513"/>
      <c r="CF20" s="513"/>
      <c r="CG20" s="513"/>
      <c r="CH20" s="513"/>
      <c r="CI20" s="513"/>
      <c r="CJ20" s="513"/>
      <c r="CK20" s="513"/>
      <c r="CL20" s="513"/>
      <c r="CM20" s="513"/>
      <c r="CN20" s="513"/>
      <c r="CO20" s="513"/>
      <c r="CP20" s="513"/>
      <c r="CQ20" s="513"/>
      <c r="CR20" s="513"/>
      <c r="CS20" s="513"/>
      <c r="CT20" s="513"/>
      <c r="CU20" s="513"/>
      <c r="CV20" s="513"/>
      <c r="CW20" s="513"/>
      <c r="CX20" s="513"/>
      <c r="CY20" s="513"/>
      <c r="CZ20" s="513"/>
      <c r="DA20" s="513"/>
      <c r="DB20" s="513"/>
      <c r="DC20" s="513"/>
      <c r="DD20" s="513"/>
      <c r="DE20" s="513"/>
      <c r="DF20" s="513"/>
      <c r="DG20" s="513"/>
      <c r="DH20" s="513"/>
      <c r="DI20" s="513"/>
      <c r="DJ20" s="513"/>
      <c r="DK20" s="513"/>
      <c r="DL20" s="513"/>
      <c r="DM20" s="513"/>
      <c r="DN20" s="513"/>
      <c r="DO20" s="513"/>
      <c r="DP20" s="513"/>
      <c r="DQ20" s="513"/>
      <c r="DR20" s="513"/>
      <c r="DS20" s="513"/>
      <c r="DT20" s="513"/>
      <c r="DU20" s="513"/>
      <c r="DV20" s="513"/>
      <c r="DW20" s="513"/>
      <c r="DX20" s="513"/>
      <c r="DY20" s="513"/>
      <c r="DZ20" s="513"/>
      <c r="EA20" s="513"/>
      <c r="EB20" s="513"/>
      <c r="EC20" s="513"/>
      <c r="ED20" s="513"/>
      <c r="EE20" s="513"/>
      <c r="EF20" s="513"/>
      <c r="EG20" s="513"/>
      <c r="EH20" s="513"/>
      <c r="EI20" s="513"/>
      <c r="EJ20" s="513"/>
      <c r="EK20" s="513"/>
      <c r="EL20" s="513"/>
      <c r="EM20" s="513"/>
      <c r="EN20" s="513"/>
      <c r="EO20" s="513"/>
      <c r="EP20" s="513"/>
      <c r="EQ20" s="513"/>
      <c r="ER20" s="513"/>
      <c r="ES20" s="513"/>
      <c r="ET20" s="513"/>
      <c r="EU20" s="513"/>
      <c r="EV20" s="513"/>
      <c r="EW20" s="513"/>
      <c r="EX20" s="513"/>
      <c r="EY20" s="513"/>
      <c r="EZ20" s="513"/>
      <c r="FA20" s="513"/>
      <c r="FB20" s="513"/>
      <c r="FC20" s="513"/>
      <c r="FD20" s="513"/>
      <c r="FE20" s="513"/>
      <c r="FF20" s="513"/>
      <c r="FG20" s="513"/>
      <c r="FH20" s="513"/>
      <c r="FI20" s="513"/>
      <c r="FJ20" s="513"/>
      <c r="FK20" s="513"/>
      <c r="FL20" s="513"/>
      <c r="FM20" s="513"/>
      <c r="FN20" s="513"/>
      <c r="FO20" s="513"/>
      <c r="FP20" s="513"/>
      <c r="FQ20" s="513"/>
      <c r="FR20" s="513"/>
      <c r="FS20" s="513"/>
      <c r="FT20" s="513"/>
      <c r="FU20" s="513"/>
      <c r="FV20" s="513"/>
      <c r="FW20" s="513"/>
      <c r="FX20" s="513"/>
      <c r="FY20" s="513"/>
      <c r="FZ20" s="513"/>
      <c r="GA20" s="513"/>
      <c r="GB20" s="513"/>
      <c r="GC20" s="513"/>
      <c r="GD20" s="513"/>
      <c r="GE20" s="513"/>
      <c r="GF20" s="513"/>
      <c r="GG20" s="513"/>
      <c r="GH20" s="513"/>
      <c r="GI20" s="513"/>
      <c r="GJ20" s="513"/>
      <c r="GK20" s="513"/>
      <c r="GL20" s="513"/>
      <c r="GM20" s="513"/>
      <c r="GN20" s="513"/>
      <c r="GO20" s="513"/>
      <c r="GP20" s="513"/>
      <c r="GQ20" s="513"/>
      <c r="GR20" s="513"/>
      <c r="GS20" s="513"/>
      <c r="GT20" s="513"/>
      <c r="GU20" s="513"/>
      <c r="GV20" s="513"/>
      <c r="GW20" s="513"/>
      <c r="GX20" s="513"/>
      <c r="GY20" s="513"/>
      <c r="GZ20" s="513"/>
      <c r="HA20" s="513"/>
      <c r="HB20" s="513"/>
      <c r="HC20" s="513"/>
      <c r="HD20" s="513"/>
      <c r="HE20" s="513"/>
      <c r="HF20" s="513"/>
      <c r="HG20" s="513"/>
      <c r="HH20" s="513"/>
      <c r="HI20" s="513"/>
      <c r="HJ20" s="513"/>
      <c r="HK20" s="513"/>
      <c r="HL20" s="513"/>
      <c r="HM20" s="513"/>
      <c r="HN20" s="513"/>
      <c r="HO20" s="513"/>
      <c r="HP20" s="513"/>
      <c r="HQ20" s="513"/>
      <c r="HR20" s="513"/>
      <c r="HS20" s="513"/>
      <c r="HT20" s="513"/>
      <c r="HU20" s="513"/>
      <c r="HV20" s="513"/>
      <c r="HW20" s="513"/>
      <c r="HX20" s="513"/>
      <c r="HY20" s="513"/>
      <c r="HZ20" s="513"/>
      <c r="IA20" s="513"/>
      <c r="IB20" s="513"/>
      <c r="IC20" s="513"/>
      <c r="ID20" s="513"/>
      <c r="IE20" s="513"/>
      <c r="IF20" s="513"/>
      <c r="IG20" s="513"/>
      <c r="IH20" s="513"/>
      <c r="II20" s="513"/>
      <c r="IJ20" s="513"/>
      <c r="IK20" s="513"/>
      <c r="IL20" s="513"/>
      <c r="IM20" s="513"/>
      <c r="IN20" s="513"/>
      <c r="IO20" s="513"/>
      <c r="IP20" s="513"/>
      <c r="IQ20" s="513"/>
      <c r="IR20" s="513"/>
      <c r="IS20" s="513"/>
      <c r="IT20" s="513"/>
      <c r="IU20" s="513"/>
      <c r="IV20" s="513"/>
    </row>
    <row r="21" spans="1:256">
      <c r="A21" s="503"/>
      <c r="B21" s="503" t="s">
        <v>24</v>
      </c>
      <c r="C21" s="503"/>
      <c r="D21" s="503"/>
      <c r="E21" s="503"/>
      <c r="F21" s="503"/>
      <c r="G21" s="503"/>
      <c r="H21" s="503"/>
      <c r="I21" s="503"/>
      <c r="J21" s="501"/>
      <c r="K21" s="496"/>
      <c r="L21" s="496"/>
      <c r="M21" s="496"/>
      <c r="N21" s="496"/>
      <c r="O21" s="508"/>
      <c r="P21" s="508"/>
      <c r="Q21" s="508"/>
      <c r="R21" s="508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513"/>
      <c r="AK21" s="513"/>
      <c r="AL21" s="513"/>
      <c r="AM21" s="513"/>
      <c r="AN21" s="513"/>
      <c r="AO21" s="513"/>
      <c r="AP21" s="513"/>
      <c r="AQ21" s="513"/>
      <c r="AR21" s="513"/>
      <c r="AS21" s="513"/>
      <c r="AT21" s="513"/>
      <c r="AU21" s="513"/>
      <c r="AV21" s="513"/>
      <c r="AW21" s="513"/>
      <c r="AX21" s="513"/>
      <c r="AY21" s="513"/>
      <c r="AZ21" s="513"/>
      <c r="BA21" s="513"/>
      <c r="BB21" s="513"/>
      <c r="BC21" s="513"/>
      <c r="BD21" s="513"/>
      <c r="BE21" s="513"/>
      <c r="BF21" s="513"/>
      <c r="BG21" s="513"/>
      <c r="BH21" s="513"/>
      <c r="BI21" s="513"/>
      <c r="BJ21" s="513"/>
      <c r="BK21" s="513"/>
      <c r="BL21" s="513"/>
      <c r="BM21" s="513"/>
      <c r="BN21" s="513"/>
      <c r="BO21" s="513"/>
      <c r="BP21" s="513"/>
      <c r="BQ21" s="513"/>
      <c r="BR21" s="513"/>
      <c r="BS21" s="513"/>
      <c r="BT21" s="513"/>
      <c r="BU21" s="513"/>
      <c r="BV21" s="513"/>
      <c r="BW21" s="513"/>
      <c r="BX21" s="513"/>
      <c r="BY21" s="513"/>
      <c r="BZ21" s="513"/>
      <c r="CA21" s="513"/>
      <c r="CB21" s="513"/>
      <c r="CC21" s="513"/>
      <c r="CD21" s="513"/>
      <c r="CE21" s="513"/>
      <c r="CF21" s="513"/>
      <c r="CG21" s="513"/>
      <c r="CH21" s="513"/>
      <c r="CI21" s="513"/>
      <c r="CJ21" s="513"/>
      <c r="CK21" s="513"/>
      <c r="CL21" s="513"/>
      <c r="CM21" s="513"/>
      <c r="CN21" s="513"/>
      <c r="CO21" s="513"/>
      <c r="CP21" s="513"/>
      <c r="CQ21" s="513"/>
      <c r="CR21" s="513"/>
      <c r="CS21" s="513"/>
      <c r="CT21" s="513"/>
      <c r="CU21" s="513"/>
      <c r="CV21" s="513"/>
      <c r="CW21" s="513"/>
      <c r="CX21" s="513"/>
      <c r="CY21" s="513"/>
      <c r="CZ21" s="513"/>
      <c r="DA21" s="513"/>
      <c r="DB21" s="513"/>
      <c r="DC21" s="513"/>
      <c r="DD21" s="513"/>
      <c r="DE21" s="513"/>
      <c r="DF21" s="513"/>
      <c r="DG21" s="513"/>
      <c r="DH21" s="513"/>
      <c r="DI21" s="513"/>
      <c r="DJ21" s="513"/>
      <c r="DK21" s="513"/>
      <c r="DL21" s="513"/>
      <c r="DM21" s="513"/>
      <c r="DN21" s="513"/>
      <c r="DO21" s="513"/>
      <c r="DP21" s="513"/>
      <c r="DQ21" s="513"/>
      <c r="DR21" s="513"/>
      <c r="DS21" s="513"/>
      <c r="DT21" s="513"/>
      <c r="DU21" s="513"/>
      <c r="DV21" s="513"/>
      <c r="DW21" s="513"/>
      <c r="DX21" s="513"/>
      <c r="DY21" s="513"/>
      <c r="DZ21" s="513"/>
      <c r="EA21" s="513"/>
      <c r="EB21" s="513"/>
      <c r="EC21" s="513"/>
      <c r="ED21" s="513"/>
      <c r="EE21" s="513"/>
      <c r="EF21" s="513"/>
      <c r="EG21" s="513"/>
      <c r="EH21" s="513"/>
      <c r="EI21" s="513"/>
      <c r="EJ21" s="513"/>
      <c r="EK21" s="513"/>
      <c r="EL21" s="513"/>
      <c r="EM21" s="513"/>
      <c r="EN21" s="513"/>
      <c r="EO21" s="513"/>
      <c r="EP21" s="513"/>
      <c r="EQ21" s="513"/>
      <c r="ER21" s="513"/>
      <c r="ES21" s="513"/>
      <c r="ET21" s="513"/>
      <c r="EU21" s="513"/>
      <c r="EV21" s="513"/>
      <c r="EW21" s="513"/>
      <c r="EX21" s="513"/>
      <c r="EY21" s="513"/>
      <c r="EZ21" s="513"/>
      <c r="FA21" s="513"/>
      <c r="FB21" s="513"/>
      <c r="FC21" s="513"/>
      <c r="FD21" s="513"/>
      <c r="FE21" s="513"/>
      <c r="FF21" s="513"/>
      <c r="FG21" s="513"/>
      <c r="FH21" s="513"/>
      <c r="FI21" s="513"/>
      <c r="FJ21" s="513"/>
      <c r="FK21" s="513"/>
      <c r="FL21" s="513"/>
      <c r="FM21" s="513"/>
      <c r="FN21" s="513"/>
      <c r="FO21" s="513"/>
      <c r="FP21" s="513"/>
      <c r="FQ21" s="513"/>
      <c r="FR21" s="513"/>
      <c r="FS21" s="513"/>
      <c r="FT21" s="513"/>
      <c r="FU21" s="513"/>
      <c r="FV21" s="513"/>
      <c r="FW21" s="513"/>
      <c r="FX21" s="513"/>
      <c r="FY21" s="513"/>
      <c r="FZ21" s="513"/>
      <c r="GA21" s="513"/>
      <c r="GB21" s="513"/>
      <c r="GC21" s="513"/>
      <c r="GD21" s="513"/>
      <c r="GE21" s="513"/>
      <c r="GF21" s="513"/>
      <c r="GG21" s="513"/>
      <c r="GH21" s="513"/>
      <c r="GI21" s="513"/>
      <c r="GJ21" s="513"/>
      <c r="GK21" s="513"/>
      <c r="GL21" s="513"/>
      <c r="GM21" s="513"/>
      <c r="GN21" s="513"/>
      <c r="GO21" s="513"/>
      <c r="GP21" s="513"/>
      <c r="GQ21" s="513"/>
      <c r="GR21" s="513"/>
      <c r="GS21" s="513"/>
      <c r="GT21" s="513"/>
      <c r="GU21" s="513"/>
      <c r="GV21" s="513"/>
      <c r="GW21" s="513"/>
      <c r="GX21" s="513"/>
      <c r="GY21" s="513"/>
      <c r="GZ21" s="513"/>
      <c r="HA21" s="513"/>
      <c r="HB21" s="513"/>
      <c r="HC21" s="513"/>
      <c r="HD21" s="513"/>
      <c r="HE21" s="513"/>
      <c r="HF21" s="513"/>
      <c r="HG21" s="513"/>
      <c r="HH21" s="513"/>
      <c r="HI21" s="513"/>
      <c r="HJ21" s="513"/>
      <c r="HK21" s="513"/>
      <c r="HL21" s="513"/>
      <c r="HM21" s="513"/>
      <c r="HN21" s="513"/>
      <c r="HO21" s="513"/>
      <c r="HP21" s="513"/>
      <c r="HQ21" s="513"/>
      <c r="HR21" s="513"/>
      <c r="HS21" s="513"/>
      <c r="HT21" s="513"/>
      <c r="HU21" s="513"/>
      <c r="HV21" s="513"/>
      <c r="HW21" s="513"/>
      <c r="HX21" s="513"/>
      <c r="HY21" s="513"/>
      <c r="HZ21" s="513"/>
      <c r="IA21" s="513"/>
      <c r="IB21" s="513"/>
      <c r="IC21" s="513"/>
      <c r="ID21" s="513"/>
      <c r="IE21" s="513"/>
      <c r="IF21" s="513"/>
      <c r="IG21" s="513"/>
      <c r="IH21" s="513"/>
      <c r="II21" s="513"/>
      <c r="IJ21" s="513"/>
      <c r="IK21" s="513"/>
      <c r="IL21" s="513"/>
      <c r="IM21" s="513"/>
      <c r="IN21" s="513"/>
      <c r="IO21" s="513"/>
      <c r="IP21" s="513"/>
      <c r="IQ21" s="513"/>
      <c r="IR21" s="513"/>
      <c r="IS21" s="513"/>
      <c r="IT21" s="513"/>
      <c r="IU21" s="513"/>
      <c r="IV21" s="513"/>
    </row>
    <row r="22" spans="1:256">
      <c r="A22" s="503"/>
      <c r="B22" s="503" t="s">
        <v>25</v>
      </c>
      <c r="C22" s="503"/>
      <c r="D22" s="503"/>
      <c r="E22" s="503"/>
      <c r="F22" s="503"/>
      <c r="G22" s="503"/>
      <c r="H22" s="503"/>
      <c r="I22" s="503"/>
      <c r="J22" s="501"/>
      <c r="K22" s="496"/>
      <c r="L22" s="496"/>
      <c r="M22" s="496"/>
      <c r="N22" s="496"/>
      <c r="O22" s="508"/>
      <c r="P22" s="508"/>
      <c r="Q22" s="508"/>
      <c r="R22" s="508"/>
      <c r="S22" s="513"/>
      <c r="T22" s="513"/>
      <c r="U22" s="513"/>
      <c r="V22" s="513"/>
      <c r="W22" s="513"/>
      <c r="X22" s="513"/>
      <c r="Y22" s="513"/>
      <c r="Z22" s="513"/>
      <c r="AA22" s="513"/>
      <c r="AB22" s="513"/>
      <c r="AC22" s="513"/>
      <c r="AD22" s="513"/>
      <c r="AE22" s="513"/>
      <c r="AF22" s="513"/>
      <c r="AG22" s="513"/>
      <c r="AH22" s="513"/>
      <c r="AI22" s="513"/>
      <c r="AJ22" s="513"/>
      <c r="AK22" s="513"/>
      <c r="AL22" s="513"/>
      <c r="AM22" s="513"/>
      <c r="AN22" s="513"/>
      <c r="AO22" s="513"/>
      <c r="AP22" s="513"/>
      <c r="AQ22" s="513"/>
      <c r="AR22" s="513"/>
      <c r="AS22" s="513"/>
      <c r="AT22" s="513"/>
      <c r="AU22" s="513"/>
      <c r="AV22" s="513"/>
      <c r="AW22" s="513"/>
      <c r="AX22" s="513"/>
      <c r="AY22" s="513"/>
      <c r="AZ22" s="513"/>
      <c r="BA22" s="513"/>
      <c r="BB22" s="513"/>
      <c r="BC22" s="513"/>
      <c r="BD22" s="513"/>
      <c r="BE22" s="513"/>
      <c r="BF22" s="513"/>
      <c r="BG22" s="513"/>
      <c r="BH22" s="513"/>
      <c r="BI22" s="513"/>
      <c r="BJ22" s="513"/>
      <c r="BK22" s="513"/>
      <c r="BL22" s="513"/>
      <c r="BM22" s="513"/>
      <c r="BN22" s="513"/>
      <c r="BO22" s="513"/>
      <c r="BP22" s="513"/>
      <c r="BQ22" s="513"/>
      <c r="BR22" s="513"/>
      <c r="BS22" s="513"/>
      <c r="BT22" s="513"/>
      <c r="BU22" s="513"/>
      <c r="BV22" s="513"/>
      <c r="BW22" s="513"/>
      <c r="BX22" s="513"/>
      <c r="BY22" s="513"/>
      <c r="BZ22" s="513"/>
      <c r="CA22" s="513"/>
      <c r="CB22" s="513"/>
      <c r="CC22" s="513"/>
      <c r="CD22" s="513"/>
      <c r="CE22" s="513"/>
      <c r="CF22" s="513"/>
      <c r="CG22" s="513"/>
      <c r="CH22" s="513"/>
      <c r="CI22" s="513"/>
      <c r="CJ22" s="513"/>
      <c r="CK22" s="513"/>
      <c r="CL22" s="513"/>
      <c r="CM22" s="513"/>
      <c r="CN22" s="513"/>
      <c r="CO22" s="513"/>
      <c r="CP22" s="513"/>
      <c r="CQ22" s="513"/>
      <c r="CR22" s="513"/>
      <c r="CS22" s="513"/>
      <c r="CT22" s="513"/>
      <c r="CU22" s="513"/>
      <c r="CV22" s="513"/>
      <c r="CW22" s="513"/>
      <c r="CX22" s="513"/>
      <c r="CY22" s="513"/>
      <c r="CZ22" s="513"/>
      <c r="DA22" s="513"/>
      <c r="DB22" s="513"/>
      <c r="DC22" s="513"/>
      <c r="DD22" s="513"/>
      <c r="DE22" s="513"/>
      <c r="DF22" s="513"/>
      <c r="DG22" s="513"/>
      <c r="DH22" s="513"/>
      <c r="DI22" s="513"/>
      <c r="DJ22" s="513"/>
      <c r="DK22" s="513"/>
      <c r="DL22" s="513"/>
      <c r="DM22" s="513"/>
      <c r="DN22" s="513"/>
      <c r="DO22" s="513"/>
      <c r="DP22" s="513"/>
      <c r="DQ22" s="513"/>
      <c r="DR22" s="513"/>
      <c r="DS22" s="513"/>
      <c r="DT22" s="513"/>
      <c r="DU22" s="513"/>
      <c r="DV22" s="513"/>
      <c r="DW22" s="513"/>
      <c r="DX22" s="513"/>
      <c r="DY22" s="513"/>
      <c r="DZ22" s="513"/>
      <c r="EA22" s="513"/>
      <c r="EB22" s="513"/>
      <c r="EC22" s="513"/>
      <c r="ED22" s="513"/>
      <c r="EE22" s="513"/>
      <c r="EF22" s="513"/>
      <c r="EG22" s="513"/>
      <c r="EH22" s="513"/>
      <c r="EI22" s="513"/>
      <c r="EJ22" s="513"/>
      <c r="EK22" s="513"/>
      <c r="EL22" s="513"/>
      <c r="EM22" s="513"/>
      <c r="EN22" s="513"/>
      <c r="EO22" s="513"/>
      <c r="EP22" s="513"/>
      <c r="EQ22" s="513"/>
      <c r="ER22" s="513"/>
      <c r="ES22" s="513"/>
      <c r="ET22" s="513"/>
      <c r="EU22" s="513"/>
      <c r="EV22" s="513"/>
      <c r="EW22" s="513"/>
      <c r="EX22" s="513"/>
      <c r="EY22" s="513"/>
      <c r="EZ22" s="513"/>
      <c r="FA22" s="513"/>
      <c r="FB22" s="513"/>
      <c r="FC22" s="513"/>
      <c r="FD22" s="513"/>
      <c r="FE22" s="513"/>
      <c r="FF22" s="513"/>
      <c r="FG22" s="513"/>
      <c r="FH22" s="513"/>
      <c r="FI22" s="513"/>
      <c r="FJ22" s="513"/>
      <c r="FK22" s="513"/>
      <c r="FL22" s="513"/>
      <c r="FM22" s="513"/>
      <c r="FN22" s="513"/>
      <c r="FO22" s="513"/>
      <c r="FP22" s="513"/>
      <c r="FQ22" s="513"/>
      <c r="FR22" s="513"/>
      <c r="FS22" s="513"/>
      <c r="FT22" s="513"/>
      <c r="FU22" s="513"/>
      <c r="FV22" s="513"/>
      <c r="FW22" s="513"/>
      <c r="FX22" s="513"/>
      <c r="FY22" s="513"/>
      <c r="FZ22" s="513"/>
      <c r="GA22" s="513"/>
      <c r="GB22" s="513"/>
      <c r="GC22" s="513"/>
      <c r="GD22" s="513"/>
      <c r="GE22" s="513"/>
      <c r="GF22" s="513"/>
      <c r="GG22" s="513"/>
      <c r="GH22" s="513"/>
      <c r="GI22" s="513"/>
      <c r="GJ22" s="513"/>
      <c r="GK22" s="513"/>
      <c r="GL22" s="513"/>
      <c r="GM22" s="513"/>
      <c r="GN22" s="513"/>
      <c r="GO22" s="513"/>
      <c r="GP22" s="513"/>
      <c r="GQ22" s="513"/>
      <c r="GR22" s="513"/>
      <c r="GS22" s="513"/>
      <c r="GT22" s="513"/>
      <c r="GU22" s="513"/>
      <c r="GV22" s="513"/>
      <c r="GW22" s="513"/>
      <c r="GX22" s="513"/>
      <c r="GY22" s="513"/>
      <c r="GZ22" s="513"/>
      <c r="HA22" s="513"/>
      <c r="HB22" s="513"/>
      <c r="HC22" s="513"/>
      <c r="HD22" s="513"/>
      <c r="HE22" s="513"/>
      <c r="HF22" s="513"/>
      <c r="HG22" s="513"/>
      <c r="HH22" s="513"/>
      <c r="HI22" s="513"/>
      <c r="HJ22" s="513"/>
      <c r="HK22" s="513"/>
      <c r="HL22" s="513"/>
      <c r="HM22" s="513"/>
      <c r="HN22" s="513"/>
      <c r="HO22" s="513"/>
      <c r="HP22" s="513"/>
      <c r="HQ22" s="513"/>
      <c r="HR22" s="513"/>
      <c r="HS22" s="513"/>
      <c r="HT22" s="513"/>
      <c r="HU22" s="513"/>
      <c r="HV22" s="513"/>
      <c r="HW22" s="513"/>
      <c r="HX22" s="513"/>
      <c r="HY22" s="513"/>
      <c r="HZ22" s="513"/>
      <c r="IA22" s="513"/>
      <c r="IB22" s="513"/>
      <c r="IC22" s="513"/>
      <c r="ID22" s="513"/>
      <c r="IE22" s="513"/>
      <c r="IF22" s="513"/>
      <c r="IG22" s="513"/>
      <c r="IH22" s="513"/>
      <c r="II22" s="513"/>
      <c r="IJ22" s="513"/>
      <c r="IK22" s="513"/>
      <c r="IL22" s="513"/>
      <c r="IM22" s="513"/>
      <c r="IN22" s="513"/>
      <c r="IO22" s="513"/>
      <c r="IP22" s="513"/>
      <c r="IQ22" s="513"/>
      <c r="IR22" s="513"/>
      <c r="IS22" s="513"/>
      <c r="IT22" s="513"/>
      <c r="IU22" s="513"/>
      <c r="IV22" s="513"/>
    </row>
    <row r="23" spans="1:256">
      <c r="A23" s="503"/>
      <c r="B23" s="503" t="s">
        <v>26</v>
      </c>
      <c r="C23" s="503"/>
      <c r="D23" s="503"/>
      <c r="E23" s="503"/>
      <c r="F23" s="503"/>
      <c r="G23" s="503"/>
      <c r="H23" s="503"/>
      <c r="I23" s="503"/>
      <c r="J23" s="501"/>
      <c r="K23" s="496"/>
      <c r="L23" s="496"/>
      <c r="M23" s="496"/>
      <c r="N23" s="496"/>
      <c r="O23" s="508"/>
      <c r="P23" s="508"/>
      <c r="Q23" s="508"/>
      <c r="R23" s="508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  <c r="AE23" s="513"/>
      <c r="AF23" s="513"/>
      <c r="AG23" s="513"/>
      <c r="AH23" s="513"/>
      <c r="AI23" s="513"/>
      <c r="AJ23" s="513"/>
      <c r="AK23" s="513"/>
      <c r="AL23" s="513"/>
      <c r="AM23" s="513"/>
      <c r="AN23" s="513"/>
      <c r="AO23" s="513"/>
      <c r="AP23" s="513"/>
      <c r="AQ23" s="513"/>
      <c r="AR23" s="513"/>
      <c r="AS23" s="513"/>
      <c r="AT23" s="513"/>
      <c r="AU23" s="513"/>
      <c r="AV23" s="513"/>
      <c r="AW23" s="513"/>
      <c r="AX23" s="513"/>
      <c r="AY23" s="513"/>
      <c r="AZ23" s="513"/>
      <c r="BA23" s="513"/>
      <c r="BB23" s="513"/>
      <c r="BC23" s="513"/>
      <c r="BD23" s="513"/>
      <c r="BE23" s="513"/>
      <c r="BF23" s="513"/>
      <c r="BG23" s="513"/>
      <c r="BH23" s="513"/>
      <c r="BI23" s="513"/>
      <c r="BJ23" s="513"/>
      <c r="BK23" s="513"/>
      <c r="BL23" s="513"/>
      <c r="BM23" s="513"/>
      <c r="BN23" s="513"/>
      <c r="BO23" s="513"/>
      <c r="BP23" s="513"/>
      <c r="BQ23" s="513"/>
      <c r="BR23" s="513"/>
      <c r="BS23" s="513"/>
      <c r="BT23" s="513"/>
      <c r="BU23" s="513"/>
      <c r="BV23" s="513"/>
      <c r="BW23" s="513"/>
      <c r="BX23" s="513"/>
      <c r="BY23" s="513"/>
      <c r="BZ23" s="513"/>
      <c r="CA23" s="513"/>
      <c r="CB23" s="513"/>
      <c r="CC23" s="513"/>
      <c r="CD23" s="513"/>
      <c r="CE23" s="513"/>
      <c r="CF23" s="513"/>
      <c r="CG23" s="513"/>
      <c r="CH23" s="513"/>
      <c r="CI23" s="513"/>
      <c r="CJ23" s="513"/>
      <c r="CK23" s="513"/>
      <c r="CL23" s="513"/>
      <c r="CM23" s="513"/>
      <c r="CN23" s="513"/>
      <c r="CO23" s="513"/>
      <c r="CP23" s="513"/>
      <c r="CQ23" s="513"/>
      <c r="CR23" s="513"/>
      <c r="CS23" s="513"/>
      <c r="CT23" s="513"/>
      <c r="CU23" s="513"/>
      <c r="CV23" s="513"/>
      <c r="CW23" s="513"/>
      <c r="CX23" s="513"/>
      <c r="CY23" s="513"/>
      <c r="CZ23" s="513"/>
      <c r="DA23" s="513"/>
      <c r="DB23" s="513"/>
      <c r="DC23" s="513"/>
      <c r="DD23" s="513"/>
      <c r="DE23" s="513"/>
      <c r="DF23" s="513"/>
      <c r="DG23" s="513"/>
      <c r="DH23" s="513"/>
      <c r="DI23" s="513"/>
      <c r="DJ23" s="513"/>
      <c r="DK23" s="513"/>
      <c r="DL23" s="513"/>
      <c r="DM23" s="513"/>
      <c r="DN23" s="513"/>
      <c r="DO23" s="513"/>
      <c r="DP23" s="513"/>
      <c r="DQ23" s="513"/>
      <c r="DR23" s="513"/>
      <c r="DS23" s="513"/>
      <c r="DT23" s="513"/>
      <c r="DU23" s="513"/>
      <c r="DV23" s="513"/>
      <c r="DW23" s="513"/>
      <c r="DX23" s="513"/>
      <c r="DY23" s="513"/>
      <c r="DZ23" s="513"/>
      <c r="EA23" s="513"/>
      <c r="EB23" s="513"/>
      <c r="EC23" s="513"/>
      <c r="ED23" s="513"/>
      <c r="EE23" s="513"/>
      <c r="EF23" s="513"/>
      <c r="EG23" s="513"/>
      <c r="EH23" s="513"/>
      <c r="EI23" s="513"/>
      <c r="EJ23" s="513"/>
      <c r="EK23" s="513"/>
      <c r="EL23" s="513"/>
      <c r="EM23" s="513"/>
      <c r="EN23" s="513"/>
      <c r="EO23" s="513"/>
      <c r="EP23" s="513"/>
      <c r="EQ23" s="513"/>
      <c r="ER23" s="513"/>
      <c r="ES23" s="513"/>
      <c r="ET23" s="513"/>
      <c r="EU23" s="513"/>
      <c r="EV23" s="513"/>
      <c r="EW23" s="513"/>
      <c r="EX23" s="513"/>
      <c r="EY23" s="513"/>
      <c r="EZ23" s="513"/>
      <c r="FA23" s="513"/>
      <c r="FB23" s="513"/>
      <c r="FC23" s="513"/>
      <c r="FD23" s="513"/>
      <c r="FE23" s="513"/>
      <c r="FF23" s="513"/>
      <c r="FG23" s="513"/>
      <c r="FH23" s="513"/>
      <c r="FI23" s="513"/>
      <c r="FJ23" s="513"/>
      <c r="FK23" s="513"/>
      <c r="FL23" s="513"/>
      <c r="FM23" s="513"/>
      <c r="FN23" s="513"/>
      <c r="FO23" s="513"/>
      <c r="FP23" s="513"/>
      <c r="FQ23" s="513"/>
      <c r="FR23" s="513"/>
      <c r="FS23" s="513"/>
      <c r="FT23" s="513"/>
      <c r="FU23" s="513"/>
      <c r="FV23" s="513"/>
      <c r="FW23" s="513"/>
      <c r="FX23" s="513"/>
      <c r="FY23" s="513"/>
      <c r="FZ23" s="513"/>
      <c r="GA23" s="513"/>
      <c r="GB23" s="513"/>
      <c r="GC23" s="513"/>
      <c r="GD23" s="513"/>
      <c r="GE23" s="513"/>
      <c r="GF23" s="513"/>
      <c r="GG23" s="513"/>
      <c r="GH23" s="513"/>
      <c r="GI23" s="513"/>
      <c r="GJ23" s="513"/>
      <c r="GK23" s="513"/>
      <c r="GL23" s="513"/>
      <c r="GM23" s="513"/>
      <c r="GN23" s="513"/>
      <c r="GO23" s="513"/>
      <c r="GP23" s="513"/>
      <c r="GQ23" s="513"/>
      <c r="GR23" s="513"/>
      <c r="GS23" s="513"/>
      <c r="GT23" s="513"/>
      <c r="GU23" s="513"/>
      <c r="GV23" s="513"/>
      <c r="GW23" s="513"/>
      <c r="GX23" s="513"/>
      <c r="GY23" s="513"/>
      <c r="GZ23" s="513"/>
      <c r="HA23" s="513"/>
      <c r="HB23" s="513"/>
      <c r="HC23" s="513"/>
      <c r="HD23" s="513"/>
      <c r="HE23" s="513"/>
      <c r="HF23" s="513"/>
      <c r="HG23" s="513"/>
      <c r="HH23" s="513"/>
      <c r="HI23" s="513"/>
      <c r="HJ23" s="513"/>
      <c r="HK23" s="513"/>
      <c r="HL23" s="513"/>
      <c r="HM23" s="513"/>
      <c r="HN23" s="513"/>
      <c r="HO23" s="513"/>
      <c r="HP23" s="513"/>
      <c r="HQ23" s="513"/>
      <c r="HR23" s="513"/>
      <c r="HS23" s="513"/>
      <c r="HT23" s="513"/>
      <c r="HU23" s="513"/>
      <c r="HV23" s="513"/>
      <c r="HW23" s="513"/>
      <c r="HX23" s="513"/>
      <c r="HY23" s="513"/>
      <c r="HZ23" s="513"/>
      <c r="IA23" s="513"/>
      <c r="IB23" s="513"/>
      <c r="IC23" s="513"/>
      <c r="ID23" s="513"/>
      <c r="IE23" s="513"/>
      <c r="IF23" s="513"/>
      <c r="IG23" s="513"/>
      <c r="IH23" s="513"/>
      <c r="II23" s="513"/>
      <c r="IJ23" s="513"/>
      <c r="IK23" s="513"/>
      <c r="IL23" s="513"/>
      <c r="IM23" s="513"/>
      <c r="IN23" s="513"/>
      <c r="IO23" s="513"/>
      <c r="IP23" s="513"/>
      <c r="IQ23" s="513"/>
      <c r="IR23" s="513"/>
      <c r="IS23" s="513"/>
      <c r="IT23" s="513"/>
      <c r="IU23" s="513"/>
      <c r="IV23" s="513"/>
    </row>
    <row r="24" spans="1:256">
      <c r="A24" s="503"/>
      <c r="B24" s="503" t="s">
        <v>27</v>
      </c>
      <c r="C24" s="503"/>
      <c r="D24" s="503"/>
      <c r="E24" s="503"/>
      <c r="F24" s="503"/>
      <c r="G24" s="503"/>
      <c r="H24" s="503"/>
      <c r="I24" s="503"/>
      <c r="J24" s="501"/>
      <c r="K24" s="496"/>
      <c r="L24" s="496"/>
      <c r="M24" s="496"/>
      <c r="N24" s="496"/>
      <c r="O24" s="508"/>
      <c r="P24" s="508"/>
      <c r="Q24" s="508"/>
      <c r="R24" s="508"/>
      <c r="S24" s="513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513"/>
      <c r="AE24" s="513"/>
      <c r="AF24" s="513"/>
      <c r="AG24" s="513"/>
      <c r="AH24" s="513"/>
      <c r="AI24" s="513"/>
      <c r="AJ24" s="513"/>
      <c r="AK24" s="513"/>
      <c r="AL24" s="513"/>
      <c r="AM24" s="513"/>
      <c r="AN24" s="513"/>
      <c r="AO24" s="513"/>
      <c r="AP24" s="513"/>
      <c r="AQ24" s="513"/>
      <c r="AR24" s="513"/>
      <c r="AS24" s="513"/>
      <c r="AT24" s="513"/>
      <c r="AU24" s="513"/>
      <c r="AV24" s="513"/>
      <c r="AW24" s="513"/>
      <c r="AX24" s="513"/>
      <c r="AY24" s="513"/>
      <c r="AZ24" s="513"/>
      <c r="BA24" s="513"/>
      <c r="BB24" s="513"/>
      <c r="BC24" s="513"/>
      <c r="BD24" s="513"/>
      <c r="BE24" s="513"/>
      <c r="BF24" s="513"/>
      <c r="BG24" s="513"/>
      <c r="BH24" s="513"/>
      <c r="BI24" s="513"/>
      <c r="BJ24" s="513"/>
      <c r="BK24" s="513"/>
      <c r="BL24" s="513"/>
      <c r="BM24" s="513"/>
      <c r="BN24" s="513"/>
      <c r="BO24" s="513"/>
      <c r="BP24" s="513"/>
      <c r="BQ24" s="513"/>
      <c r="BR24" s="513"/>
      <c r="BS24" s="513"/>
      <c r="BT24" s="513"/>
      <c r="BU24" s="513"/>
      <c r="BV24" s="513"/>
      <c r="BW24" s="513"/>
      <c r="BX24" s="513"/>
      <c r="BY24" s="513"/>
      <c r="BZ24" s="513"/>
      <c r="CA24" s="513"/>
      <c r="CB24" s="513"/>
      <c r="CC24" s="513"/>
      <c r="CD24" s="513"/>
      <c r="CE24" s="513"/>
      <c r="CF24" s="513"/>
      <c r="CG24" s="513"/>
      <c r="CH24" s="513"/>
      <c r="CI24" s="513"/>
      <c r="CJ24" s="513"/>
      <c r="CK24" s="513"/>
      <c r="CL24" s="513"/>
      <c r="CM24" s="513"/>
      <c r="CN24" s="513"/>
      <c r="CO24" s="513"/>
      <c r="CP24" s="513"/>
      <c r="CQ24" s="513"/>
      <c r="CR24" s="513"/>
      <c r="CS24" s="513"/>
      <c r="CT24" s="513"/>
      <c r="CU24" s="513"/>
      <c r="CV24" s="513"/>
      <c r="CW24" s="513"/>
      <c r="CX24" s="513"/>
      <c r="CY24" s="513"/>
      <c r="CZ24" s="513"/>
      <c r="DA24" s="513"/>
      <c r="DB24" s="513"/>
      <c r="DC24" s="513"/>
      <c r="DD24" s="513"/>
      <c r="DE24" s="513"/>
      <c r="DF24" s="513"/>
      <c r="DG24" s="513"/>
      <c r="DH24" s="513"/>
      <c r="DI24" s="513"/>
      <c r="DJ24" s="513"/>
      <c r="DK24" s="513"/>
      <c r="DL24" s="513"/>
      <c r="DM24" s="513"/>
      <c r="DN24" s="513"/>
      <c r="DO24" s="513"/>
      <c r="DP24" s="513"/>
      <c r="DQ24" s="513"/>
      <c r="DR24" s="513"/>
      <c r="DS24" s="513"/>
      <c r="DT24" s="513"/>
      <c r="DU24" s="513"/>
      <c r="DV24" s="513"/>
      <c r="DW24" s="513"/>
      <c r="DX24" s="513"/>
      <c r="DY24" s="513"/>
      <c r="DZ24" s="513"/>
      <c r="EA24" s="513"/>
      <c r="EB24" s="513"/>
      <c r="EC24" s="513"/>
      <c r="ED24" s="513"/>
      <c r="EE24" s="513"/>
      <c r="EF24" s="513"/>
      <c r="EG24" s="513"/>
      <c r="EH24" s="513"/>
      <c r="EI24" s="513"/>
      <c r="EJ24" s="513"/>
      <c r="EK24" s="513"/>
      <c r="EL24" s="513"/>
      <c r="EM24" s="513"/>
      <c r="EN24" s="513"/>
      <c r="EO24" s="513"/>
      <c r="EP24" s="513"/>
      <c r="EQ24" s="513"/>
      <c r="ER24" s="513"/>
      <c r="ES24" s="513"/>
      <c r="ET24" s="513"/>
      <c r="EU24" s="513"/>
      <c r="EV24" s="513"/>
      <c r="EW24" s="513"/>
      <c r="EX24" s="513"/>
      <c r="EY24" s="513"/>
      <c r="EZ24" s="513"/>
      <c r="FA24" s="513"/>
      <c r="FB24" s="513"/>
      <c r="FC24" s="513"/>
      <c r="FD24" s="513"/>
      <c r="FE24" s="513"/>
      <c r="FF24" s="513"/>
      <c r="FG24" s="513"/>
      <c r="FH24" s="513"/>
      <c r="FI24" s="513"/>
      <c r="FJ24" s="513"/>
      <c r="FK24" s="513"/>
      <c r="FL24" s="513"/>
      <c r="FM24" s="513"/>
      <c r="FN24" s="513"/>
      <c r="FO24" s="513"/>
      <c r="FP24" s="513"/>
      <c r="FQ24" s="513"/>
      <c r="FR24" s="513"/>
      <c r="FS24" s="513"/>
      <c r="FT24" s="513"/>
      <c r="FU24" s="513"/>
      <c r="FV24" s="513"/>
      <c r="FW24" s="513"/>
      <c r="FX24" s="513"/>
      <c r="FY24" s="513"/>
      <c r="FZ24" s="513"/>
      <c r="GA24" s="513"/>
      <c r="GB24" s="513"/>
      <c r="GC24" s="513"/>
      <c r="GD24" s="513"/>
      <c r="GE24" s="513"/>
      <c r="GF24" s="513"/>
      <c r="GG24" s="513"/>
      <c r="GH24" s="513"/>
      <c r="GI24" s="513"/>
      <c r="GJ24" s="513"/>
      <c r="GK24" s="513"/>
      <c r="GL24" s="513"/>
      <c r="GM24" s="513"/>
      <c r="GN24" s="513"/>
      <c r="GO24" s="513"/>
      <c r="GP24" s="513"/>
      <c r="GQ24" s="513"/>
      <c r="GR24" s="513"/>
      <c r="GS24" s="513"/>
      <c r="GT24" s="513"/>
      <c r="GU24" s="513"/>
      <c r="GV24" s="513"/>
      <c r="GW24" s="513"/>
      <c r="GX24" s="513"/>
      <c r="GY24" s="513"/>
      <c r="GZ24" s="513"/>
      <c r="HA24" s="513"/>
      <c r="HB24" s="513"/>
      <c r="HC24" s="513"/>
      <c r="HD24" s="513"/>
      <c r="HE24" s="513"/>
      <c r="HF24" s="513"/>
      <c r="HG24" s="513"/>
      <c r="HH24" s="513"/>
      <c r="HI24" s="513"/>
      <c r="HJ24" s="513"/>
      <c r="HK24" s="513"/>
      <c r="HL24" s="513"/>
      <c r="HM24" s="513"/>
      <c r="HN24" s="513"/>
      <c r="HO24" s="513"/>
      <c r="HP24" s="513"/>
      <c r="HQ24" s="513"/>
      <c r="HR24" s="513"/>
      <c r="HS24" s="513"/>
      <c r="HT24" s="513"/>
      <c r="HU24" s="513"/>
      <c r="HV24" s="513"/>
      <c r="HW24" s="513"/>
      <c r="HX24" s="513"/>
      <c r="HY24" s="513"/>
      <c r="HZ24" s="513"/>
      <c r="IA24" s="513"/>
      <c r="IB24" s="513"/>
      <c r="IC24" s="513"/>
      <c r="ID24" s="513"/>
      <c r="IE24" s="513"/>
      <c r="IF24" s="513"/>
      <c r="IG24" s="513"/>
      <c r="IH24" s="513"/>
      <c r="II24" s="513"/>
      <c r="IJ24" s="513"/>
      <c r="IK24" s="513"/>
      <c r="IL24" s="513"/>
      <c r="IM24" s="513"/>
      <c r="IN24" s="513"/>
      <c r="IO24" s="513"/>
      <c r="IP24" s="513"/>
      <c r="IQ24" s="513"/>
      <c r="IR24" s="513"/>
      <c r="IS24" s="513"/>
      <c r="IT24" s="513"/>
      <c r="IU24" s="513"/>
      <c r="IV24" s="513"/>
    </row>
    <row r="25" spans="1:256">
      <c r="A25" s="503"/>
      <c r="B25" s="503" t="s">
        <v>28</v>
      </c>
      <c r="C25" s="503"/>
      <c r="D25" s="503"/>
      <c r="E25" s="503"/>
      <c r="F25" s="503"/>
      <c r="G25" s="503"/>
      <c r="H25" s="503"/>
      <c r="I25" s="503"/>
      <c r="J25" s="501"/>
      <c r="K25" s="496"/>
      <c r="L25" s="496"/>
      <c r="M25" s="496"/>
      <c r="N25" s="496"/>
      <c r="O25" s="508"/>
      <c r="P25" s="508"/>
      <c r="Q25" s="508"/>
      <c r="R25" s="508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  <c r="AE25" s="513"/>
      <c r="AF25" s="513"/>
      <c r="AG25" s="513"/>
      <c r="AH25" s="513"/>
      <c r="AI25" s="513"/>
      <c r="AJ25" s="513"/>
      <c r="AK25" s="513"/>
      <c r="AL25" s="513"/>
      <c r="AM25" s="513"/>
      <c r="AN25" s="513"/>
      <c r="AO25" s="513"/>
      <c r="AP25" s="513"/>
      <c r="AQ25" s="513"/>
      <c r="AR25" s="513"/>
      <c r="AS25" s="513"/>
      <c r="AT25" s="513"/>
      <c r="AU25" s="513"/>
      <c r="AV25" s="513"/>
      <c r="AW25" s="513"/>
      <c r="AX25" s="513"/>
      <c r="AY25" s="513"/>
      <c r="AZ25" s="513"/>
      <c r="BA25" s="513"/>
      <c r="BB25" s="513"/>
      <c r="BC25" s="513"/>
      <c r="BD25" s="513"/>
      <c r="BE25" s="513"/>
      <c r="BF25" s="513"/>
      <c r="BG25" s="513"/>
      <c r="BH25" s="513"/>
      <c r="BI25" s="513"/>
      <c r="BJ25" s="513"/>
      <c r="BK25" s="513"/>
      <c r="BL25" s="513"/>
      <c r="BM25" s="513"/>
      <c r="BN25" s="513"/>
      <c r="BO25" s="513"/>
      <c r="BP25" s="513"/>
      <c r="BQ25" s="513"/>
      <c r="BR25" s="513"/>
      <c r="BS25" s="513"/>
      <c r="BT25" s="513"/>
      <c r="BU25" s="513"/>
      <c r="BV25" s="513"/>
      <c r="BW25" s="513"/>
      <c r="BX25" s="513"/>
      <c r="BY25" s="513"/>
      <c r="BZ25" s="513"/>
      <c r="CA25" s="513"/>
      <c r="CB25" s="513"/>
      <c r="CC25" s="513"/>
      <c r="CD25" s="513"/>
      <c r="CE25" s="513"/>
      <c r="CF25" s="513"/>
      <c r="CG25" s="513"/>
      <c r="CH25" s="513"/>
      <c r="CI25" s="513"/>
      <c r="CJ25" s="513"/>
      <c r="CK25" s="513"/>
      <c r="CL25" s="513"/>
      <c r="CM25" s="513"/>
      <c r="CN25" s="513"/>
      <c r="CO25" s="513"/>
      <c r="CP25" s="513"/>
      <c r="CQ25" s="513"/>
      <c r="CR25" s="513"/>
      <c r="CS25" s="513"/>
      <c r="CT25" s="513"/>
      <c r="CU25" s="513"/>
      <c r="CV25" s="513"/>
      <c r="CW25" s="513"/>
      <c r="CX25" s="513"/>
      <c r="CY25" s="513"/>
      <c r="CZ25" s="513"/>
      <c r="DA25" s="513"/>
      <c r="DB25" s="513"/>
      <c r="DC25" s="513"/>
      <c r="DD25" s="513"/>
      <c r="DE25" s="513"/>
      <c r="DF25" s="513"/>
      <c r="DG25" s="513"/>
      <c r="DH25" s="513"/>
      <c r="DI25" s="513"/>
      <c r="DJ25" s="513"/>
      <c r="DK25" s="513"/>
      <c r="DL25" s="513"/>
      <c r="DM25" s="513"/>
      <c r="DN25" s="513"/>
      <c r="DO25" s="513"/>
      <c r="DP25" s="513"/>
      <c r="DQ25" s="513"/>
      <c r="DR25" s="513"/>
      <c r="DS25" s="513"/>
      <c r="DT25" s="513"/>
      <c r="DU25" s="513"/>
      <c r="DV25" s="513"/>
      <c r="DW25" s="513"/>
      <c r="DX25" s="513"/>
      <c r="DY25" s="513"/>
      <c r="DZ25" s="513"/>
      <c r="EA25" s="513"/>
      <c r="EB25" s="513"/>
      <c r="EC25" s="513"/>
      <c r="ED25" s="513"/>
      <c r="EE25" s="513"/>
      <c r="EF25" s="513"/>
      <c r="EG25" s="513"/>
      <c r="EH25" s="513"/>
      <c r="EI25" s="513"/>
      <c r="EJ25" s="513"/>
      <c r="EK25" s="513"/>
      <c r="EL25" s="513"/>
      <c r="EM25" s="513"/>
      <c r="EN25" s="513"/>
      <c r="EO25" s="513"/>
      <c r="EP25" s="513"/>
      <c r="EQ25" s="513"/>
      <c r="ER25" s="513"/>
      <c r="ES25" s="513"/>
      <c r="ET25" s="513"/>
      <c r="EU25" s="513"/>
      <c r="EV25" s="513"/>
      <c r="EW25" s="513"/>
      <c r="EX25" s="513"/>
      <c r="EY25" s="513"/>
      <c r="EZ25" s="513"/>
      <c r="FA25" s="513"/>
      <c r="FB25" s="513"/>
      <c r="FC25" s="513"/>
      <c r="FD25" s="513"/>
      <c r="FE25" s="513"/>
      <c r="FF25" s="513"/>
      <c r="FG25" s="513"/>
      <c r="FH25" s="513"/>
      <c r="FI25" s="513"/>
      <c r="FJ25" s="513"/>
      <c r="FK25" s="513"/>
      <c r="FL25" s="513"/>
      <c r="FM25" s="513"/>
      <c r="FN25" s="513"/>
      <c r="FO25" s="513"/>
      <c r="FP25" s="513"/>
      <c r="FQ25" s="513"/>
      <c r="FR25" s="513"/>
      <c r="FS25" s="513"/>
      <c r="FT25" s="513"/>
      <c r="FU25" s="513"/>
      <c r="FV25" s="513"/>
      <c r="FW25" s="513"/>
      <c r="FX25" s="513"/>
      <c r="FY25" s="513"/>
      <c r="FZ25" s="513"/>
      <c r="GA25" s="513"/>
      <c r="GB25" s="513"/>
      <c r="GC25" s="513"/>
      <c r="GD25" s="513"/>
      <c r="GE25" s="513"/>
      <c r="GF25" s="513"/>
      <c r="GG25" s="513"/>
      <c r="GH25" s="513"/>
      <c r="GI25" s="513"/>
      <c r="GJ25" s="513"/>
      <c r="GK25" s="513"/>
      <c r="GL25" s="513"/>
      <c r="GM25" s="513"/>
      <c r="GN25" s="513"/>
      <c r="GO25" s="513"/>
      <c r="GP25" s="513"/>
      <c r="GQ25" s="513"/>
      <c r="GR25" s="513"/>
      <c r="GS25" s="513"/>
      <c r="GT25" s="513"/>
      <c r="GU25" s="513"/>
      <c r="GV25" s="513"/>
      <c r="GW25" s="513"/>
      <c r="GX25" s="513"/>
      <c r="GY25" s="513"/>
      <c r="GZ25" s="513"/>
      <c r="HA25" s="513"/>
      <c r="HB25" s="513"/>
      <c r="HC25" s="513"/>
      <c r="HD25" s="513"/>
      <c r="HE25" s="513"/>
      <c r="HF25" s="513"/>
      <c r="HG25" s="513"/>
      <c r="HH25" s="513"/>
      <c r="HI25" s="513"/>
      <c r="HJ25" s="513"/>
      <c r="HK25" s="513"/>
      <c r="HL25" s="513"/>
      <c r="HM25" s="513"/>
      <c r="HN25" s="513"/>
      <c r="HO25" s="513"/>
      <c r="HP25" s="513"/>
      <c r="HQ25" s="513"/>
      <c r="HR25" s="513"/>
      <c r="HS25" s="513"/>
      <c r="HT25" s="513"/>
      <c r="HU25" s="513"/>
      <c r="HV25" s="513"/>
      <c r="HW25" s="513"/>
      <c r="HX25" s="513"/>
      <c r="HY25" s="513"/>
      <c r="HZ25" s="513"/>
      <c r="IA25" s="513"/>
      <c r="IB25" s="513"/>
      <c r="IC25" s="513"/>
      <c r="ID25" s="513"/>
      <c r="IE25" s="513"/>
      <c r="IF25" s="513"/>
      <c r="IG25" s="513"/>
      <c r="IH25" s="513"/>
      <c r="II25" s="513"/>
      <c r="IJ25" s="513"/>
      <c r="IK25" s="513"/>
      <c r="IL25" s="513"/>
      <c r="IM25" s="513"/>
      <c r="IN25" s="513"/>
      <c r="IO25" s="513"/>
      <c r="IP25" s="513"/>
      <c r="IQ25" s="513"/>
      <c r="IR25" s="513"/>
      <c r="IS25" s="513"/>
      <c r="IT25" s="513"/>
      <c r="IU25" s="513"/>
      <c r="IV25" s="513"/>
    </row>
    <row r="26" spans="1:256">
      <c r="A26" s="503"/>
      <c r="B26" s="503" t="s">
        <v>29</v>
      </c>
      <c r="C26" s="503"/>
      <c r="D26" s="503"/>
      <c r="E26" s="503"/>
      <c r="F26" s="503"/>
      <c r="G26" s="503"/>
      <c r="H26" s="503"/>
      <c r="I26" s="503"/>
      <c r="J26" s="501"/>
      <c r="K26" s="496"/>
      <c r="L26" s="496"/>
      <c r="M26" s="496"/>
      <c r="N26" s="496"/>
      <c r="O26" s="508"/>
      <c r="P26" s="508"/>
      <c r="Q26" s="508"/>
      <c r="R26" s="508"/>
      <c r="S26" s="513"/>
      <c r="T26" s="513"/>
      <c r="U26" s="513"/>
      <c r="V26" s="513"/>
      <c r="W26" s="513"/>
      <c r="X26" s="513"/>
      <c r="Y26" s="513"/>
      <c r="Z26" s="513"/>
      <c r="AA26" s="513"/>
      <c r="AB26" s="513"/>
      <c r="AC26" s="513"/>
      <c r="AD26" s="513"/>
      <c r="AE26" s="513"/>
      <c r="AF26" s="513"/>
      <c r="AG26" s="513"/>
      <c r="AH26" s="513"/>
      <c r="AI26" s="513"/>
      <c r="AJ26" s="513"/>
      <c r="AK26" s="513"/>
      <c r="AL26" s="513"/>
      <c r="AM26" s="513"/>
      <c r="AN26" s="513"/>
      <c r="AO26" s="513"/>
      <c r="AP26" s="513"/>
      <c r="AQ26" s="513"/>
      <c r="AR26" s="513"/>
      <c r="AS26" s="513"/>
      <c r="AT26" s="513"/>
      <c r="AU26" s="513"/>
      <c r="AV26" s="513"/>
      <c r="AW26" s="513"/>
      <c r="AX26" s="513"/>
      <c r="AY26" s="513"/>
      <c r="AZ26" s="513"/>
      <c r="BA26" s="513"/>
      <c r="BB26" s="513"/>
      <c r="BC26" s="513"/>
      <c r="BD26" s="513"/>
      <c r="BE26" s="513"/>
      <c r="BF26" s="513"/>
      <c r="BG26" s="513"/>
      <c r="BH26" s="513"/>
      <c r="BI26" s="513"/>
      <c r="BJ26" s="513"/>
      <c r="BK26" s="513"/>
      <c r="BL26" s="513"/>
      <c r="BM26" s="513"/>
      <c r="BN26" s="513"/>
      <c r="BO26" s="513"/>
      <c r="BP26" s="513"/>
      <c r="BQ26" s="513"/>
      <c r="BR26" s="513"/>
      <c r="BS26" s="513"/>
      <c r="BT26" s="513"/>
      <c r="BU26" s="513"/>
      <c r="BV26" s="513"/>
      <c r="BW26" s="513"/>
      <c r="BX26" s="513"/>
      <c r="BY26" s="513"/>
      <c r="BZ26" s="513"/>
      <c r="CA26" s="513"/>
      <c r="CB26" s="513"/>
      <c r="CC26" s="513"/>
      <c r="CD26" s="513"/>
      <c r="CE26" s="513"/>
      <c r="CF26" s="513"/>
      <c r="CG26" s="513"/>
      <c r="CH26" s="513"/>
      <c r="CI26" s="513"/>
      <c r="CJ26" s="513"/>
      <c r="CK26" s="513"/>
      <c r="CL26" s="513"/>
      <c r="CM26" s="513"/>
      <c r="CN26" s="513"/>
      <c r="CO26" s="513"/>
      <c r="CP26" s="513"/>
      <c r="CQ26" s="513"/>
      <c r="CR26" s="513"/>
      <c r="CS26" s="513"/>
      <c r="CT26" s="513"/>
      <c r="CU26" s="513"/>
      <c r="CV26" s="513"/>
      <c r="CW26" s="513"/>
      <c r="CX26" s="513"/>
      <c r="CY26" s="513"/>
      <c r="CZ26" s="513"/>
      <c r="DA26" s="513"/>
      <c r="DB26" s="513"/>
      <c r="DC26" s="513"/>
      <c r="DD26" s="513"/>
      <c r="DE26" s="513"/>
      <c r="DF26" s="513"/>
      <c r="DG26" s="513"/>
      <c r="DH26" s="513"/>
      <c r="DI26" s="513"/>
      <c r="DJ26" s="513"/>
      <c r="DK26" s="513"/>
      <c r="DL26" s="513"/>
      <c r="DM26" s="513"/>
      <c r="DN26" s="513"/>
      <c r="DO26" s="513"/>
      <c r="DP26" s="513"/>
      <c r="DQ26" s="513"/>
      <c r="DR26" s="513"/>
      <c r="DS26" s="513"/>
      <c r="DT26" s="513"/>
      <c r="DU26" s="513"/>
      <c r="DV26" s="513"/>
      <c r="DW26" s="513"/>
      <c r="DX26" s="513"/>
      <c r="DY26" s="513"/>
      <c r="DZ26" s="513"/>
      <c r="EA26" s="513"/>
      <c r="EB26" s="513"/>
      <c r="EC26" s="513"/>
      <c r="ED26" s="513"/>
      <c r="EE26" s="513"/>
      <c r="EF26" s="513"/>
      <c r="EG26" s="513"/>
      <c r="EH26" s="513"/>
      <c r="EI26" s="513"/>
      <c r="EJ26" s="513"/>
      <c r="EK26" s="513"/>
      <c r="EL26" s="513"/>
      <c r="EM26" s="513"/>
      <c r="EN26" s="513"/>
      <c r="EO26" s="513"/>
      <c r="EP26" s="513"/>
      <c r="EQ26" s="513"/>
      <c r="ER26" s="513"/>
      <c r="ES26" s="513"/>
      <c r="ET26" s="513"/>
      <c r="EU26" s="513"/>
      <c r="EV26" s="513"/>
      <c r="EW26" s="513"/>
      <c r="EX26" s="513"/>
      <c r="EY26" s="513"/>
      <c r="EZ26" s="513"/>
      <c r="FA26" s="513"/>
      <c r="FB26" s="513"/>
      <c r="FC26" s="513"/>
      <c r="FD26" s="513"/>
      <c r="FE26" s="513"/>
      <c r="FF26" s="513"/>
      <c r="FG26" s="513"/>
      <c r="FH26" s="513"/>
      <c r="FI26" s="513"/>
      <c r="FJ26" s="513"/>
      <c r="FK26" s="513"/>
      <c r="FL26" s="513"/>
      <c r="FM26" s="513"/>
      <c r="FN26" s="513"/>
      <c r="FO26" s="513"/>
      <c r="FP26" s="513"/>
      <c r="FQ26" s="513"/>
      <c r="FR26" s="513"/>
      <c r="FS26" s="513"/>
      <c r="FT26" s="513"/>
      <c r="FU26" s="513"/>
      <c r="FV26" s="513"/>
      <c r="FW26" s="513"/>
      <c r="FX26" s="513"/>
      <c r="FY26" s="513"/>
      <c r="FZ26" s="513"/>
      <c r="GA26" s="513"/>
      <c r="GB26" s="513"/>
      <c r="GC26" s="513"/>
      <c r="GD26" s="513"/>
      <c r="GE26" s="513"/>
      <c r="GF26" s="513"/>
      <c r="GG26" s="513"/>
      <c r="GH26" s="513"/>
      <c r="GI26" s="513"/>
      <c r="GJ26" s="513"/>
      <c r="GK26" s="513"/>
      <c r="GL26" s="513"/>
      <c r="GM26" s="513"/>
      <c r="GN26" s="513"/>
      <c r="GO26" s="513"/>
      <c r="GP26" s="513"/>
      <c r="GQ26" s="513"/>
      <c r="GR26" s="513"/>
      <c r="GS26" s="513"/>
      <c r="GT26" s="513"/>
      <c r="GU26" s="513"/>
      <c r="GV26" s="513"/>
      <c r="GW26" s="513"/>
      <c r="GX26" s="513"/>
      <c r="GY26" s="513"/>
      <c r="GZ26" s="513"/>
      <c r="HA26" s="513"/>
      <c r="HB26" s="513"/>
      <c r="HC26" s="513"/>
      <c r="HD26" s="513"/>
      <c r="HE26" s="513"/>
      <c r="HF26" s="513"/>
      <c r="HG26" s="513"/>
      <c r="HH26" s="513"/>
      <c r="HI26" s="513"/>
      <c r="HJ26" s="513"/>
      <c r="HK26" s="513"/>
      <c r="HL26" s="513"/>
      <c r="HM26" s="513"/>
      <c r="HN26" s="513"/>
      <c r="HO26" s="513"/>
      <c r="HP26" s="513"/>
      <c r="HQ26" s="513"/>
      <c r="HR26" s="513"/>
      <c r="HS26" s="513"/>
      <c r="HT26" s="513"/>
      <c r="HU26" s="513"/>
      <c r="HV26" s="513"/>
      <c r="HW26" s="513"/>
      <c r="HX26" s="513"/>
      <c r="HY26" s="513"/>
      <c r="HZ26" s="513"/>
      <c r="IA26" s="513"/>
      <c r="IB26" s="513"/>
      <c r="IC26" s="513"/>
      <c r="ID26" s="513"/>
      <c r="IE26" s="513"/>
      <c r="IF26" s="513"/>
      <c r="IG26" s="513"/>
      <c r="IH26" s="513"/>
      <c r="II26" s="513"/>
      <c r="IJ26" s="513"/>
      <c r="IK26" s="513"/>
      <c r="IL26" s="513"/>
      <c r="IM26" s="513"/>
      <c r="IN26" s="513"/>
      <c r="IO26" s="513"/>
      <c r="IP26" s="513"/>
      <c r="IQ26" s="513"/>
      <c r="IR26" s="513"/>
      <c r="IS26" s="513"/>
      <c r="IT26" s="513"/>
      <c r="IU26" s="513"/>
      <c r="IV26" s="513"/>
    </row>
    <row r="27" spans="1:256">
      <c r="A27" s="503"/>
      <c r="B27" s="496" t="s">
        <v>30</v>
      </c>
      <c r="C27" s="504"/>
      <c r="D27" s="504"/>
      <c r="E27" s="504"/>
      <c r="F27" s="504"/>
      <c r="G27" s="504"/>
      <c r="H27" s="504"/>
      <c r="I27" s="504"/>
      <c r="J27" s="501"/>
      <c r="K27" s="496"/>
      <c r="L27" s="496"/>
      <c r="M27" s="496"/>
      <c r="N27" s="496"/>
      <c r="O27" s="507"/>
      <c r="P27" s="507"/>
      <c r="Q27" s="507"/>
      <c r="R27" s="507"/>
      <c r="S27" s="507"/>
      <c r="T27" s="507"/>
      <c r="U27" s="507"/>
      <c r="V27" s="507"/>
      <c r="W27" s="507"/>
      <c r="X27" s="507"/>
      <c r="Y27" s="507"/>
      <c r="Z27" s="507"/>
      <c r="AA27" s="507"/>
      <c r="AB27" s="507"/>
      <c r="AC27" s="507"/>
      <c r="AD27" s="507"/>
      <c r="AE27" s="507"/>
      <c r="AF27" s="507"/>
      <c r="AG27" s="507"/>
      <c r="AH27" s="507"/>
      <c r="AI27" s="507"/>
      <c r="AJ27" s="507"/>
      <c r="AK27" s="507"/>
      <c r="AL27" s="507"/>
      <c r="AM27" s="507"/>
      <c r="AN27" s="507"/>
      <c r="AO27" s="507"/>
      <c r="AP27" s="507"/>
      <c r="AQ27" s="507"/>
      <c r="AR27" s="507"/>
      <c r="AS27" s="507"/>
      <c r="AT27" s="507"/>
      <c r="AU27" s="507"/>
      <c r="AV27" s="507"/>
      <c r="AW27" s="507"/>
      <c r="AX27" s="507"/>
      <c r="AY27" s="507"/>
      <c r="AZ27" s="507"/>
      <c r="BA27" s="507"/>
      <c r="BB27" s="507"/>
      <c r="BC27" s="507"/>
      <c r="BD27" s="507"/>
      <c r="BE27" s="507"/>
      <c r="BF27" s="507"/>
      <c r="BG27" s="507"/>
      <c r="BH27" s="507"/>
      <c r="BI27" s="507"/>
      <c r="BJ27" s="507"/>
      <c r="BK27" s="507"/>
      <c r="BL27" s="507"/>
      <c r="BM27" s="507"/>
      <c r="BN27" s="507"/>
      <c r="BO27" s="507"/>
      <c r="BP27" s="507"/>
      <c r="BQ27" s="507"/>
      <c r="BR27" s="507"/>
      <c r="BS27" s="507"/>
      <c r="BT27" s="507"/>
      <c r="BU27" s="507"/>
      <c r="BV27" s="507"/>
      <c r="BW27" s="507"/>
      <c r="BX27" s="507"/>
      <c r="BY27" s="507"/>
      <c r="BZ27" s="507"/>
      <c r="CA27" s="507"/>
      <c r="CB27" s="507"/>
      <c r="CC27" s="507"/>
      <c r="CD27" s="507"/>
      <c r="CE27" s="507"/>
      <c r="CF27" s="507"/>
      <c r="CG27" s="507"/>
      <c r="CH27" s="507"/>
      <c r="CI27" s="507"/>
      <c r="CJ27" s="507"/>
      <c r="CK27" s="507"/>
      <c r="CL27" s="507"/>
      <c r="CM27" s="507"/>
      <c r="CN27" s="507"/>
      <c r="CO27" s="507"/>
      <c r="CP27" s="507"/>
      <c r="CQ27" s="507"/>
      <c r="CR27" s="507"/>
      <c r="CS27" s="507"/>
      <c r="CT27" s="507"/>
      <c r="CU27" s="507"/>
      <c r="CV27" s="507"/>
      <c r="CW27" s="507"/>
      <c r="CX27" s="507"/>
      <c r="CY27" s="507"/>
      <c r="CZ27" s="507"/>
      <c r="DA27" s="507"/>
      <c r="DB27" s="507"/>
      <c r="DC27" s="507"/>
      <c r="DD27" s="507"/>
      <c r="DE27" s="507"/>
      <c r="DF27" s="507"/>
      <c r="DG27" s="507"/>
      <c r="DH27" s="507"/>
      <c r="DI27" s="507"/>
      <c r="DJ27" s="507"/>
      <c r="DK27" s="507"/>
      <c r="DL27" s="507"/>
      <c r="DM27" s="507"/>
      <c r="DN27" s="507"/>
      <c r="DO27" s="507"/>
      <c r="DP27" s="507"/>
      <c r="DQ27" s="507"/>
      <c r="DR27" s="507"/>
      <c r="DS27" s="507"/>
      <c r="DT27" s="507"/>
      <c r="DU27" s="507"/>
      <c r="DV27" s="507"/>
      <c r="DW27" s="507"/>
      <c r="DX27" s="507"/>
      <c r="DY27" s="507"/>
      <c r="DZ27" s="507"/>
      <c r="EA27" s="507"/>
      <c r="EB27" s="507"/>
      <c r="EC27" s="507"/>
      <c r="ED27" s="507"/>
      <c r="EE27" s="507"/>
      <c r="EF27" s="507"/>
      <c r="EG27" s="507"/>
      <c r="EH27" s="507"/>
      <c r="EI27" s="507"/>
      <c r="EJ27" s="507"/>
      <c r="EK27" s="507"/>
      <c r="EL27" s="507"/>
      <c r="EM27" s="507"/>
      <c r="EN27" s="507"/>
      <c r="EO27" s="507"/>
      <c r="EP27" s="507"/>
      <c r="EQ27" s="507"/>
      <c r="ER27" s="507"/>
      <c r="ES27" s="507"/>
      <c r="ET27" s="507"/>
      <c r="EU27" s="507"/>
      <c r="EV27" s="507"/>
      <c r="EW27" s="507"/>
      <c r="EX27" s="507"/>
      <c r="EY27" s="507"/>
      <c r="EZ27" s="507"/>
      <c r="FA27" s="507"/>
      <c r="FB27" s="507"/>
      <c r="FC27" s="507"/>
      <c r="FD27" s="507"/>
      <c r="FE27" s="507"/>
      <c r="FF27" s="507"/>
      <c r="FG27" s="507"/>
      <c r="FH27" s="507"/>
      <c r="FI27" s="507"/>
      <c r="FJ27" s="507"/>
      <c r="FK27" s="507"/>
      <c r="FL27" s="507"/>
      <c r="FM27" s="507"/>
      <c r="FN27" s="507"/>
      <c r="FO27" s="507"/>
      <c r="FP27" s="507"/>
      <c r="FQ27" s="507"/>
      <c r="FR27" s="507"/>
      <c r="FS27" s="507"/>
      <c r="FT27" s="507"/>
      <c r="FU27" s="507"/>
      <c r="FV27" s="507"/>
      <c r="FW27" s="507"/>
      <c r="FX27" s="507"/>
      <c r="FY27" s="507"/>
      <c r="FZ27" s="507"/>
      <c r="GA27" s="507"/>
      <c r="GB27" s="507"/>
      <c r="GC27" s="507"/>
      <c r="GD27" s="507"/>
      <c r="GE27" s="507"/>
      <c r="GF27" s="507"/>
      <c r="GG27" s="507"/>
      <c r="GH27" s="507"/>
      <c r="GI27" s="507"/>
      <c r="GJ27" s="507"/>
      <c r="GK27" s="507"/>
      <c r="GL27" s="507"/>
      <c r="GM27" s="507"/>
      <c r="GN27" s="507"/>
      <c r="GO27" s="507"/>
      <c r="GP27" s="507"/>
      <c r="GQ27" s="507"/>
      <c r="GR27" s="507"/>
      <c r="GS27" s="507"/>
      <c r="GT27" s="507"/>
      <c r="GU27" s="507"/>
      <c r="GV27" s="507"/>
      <c r="GW27" s="507"/>
      <c r="GX27" s="507"/>
      <c r="GY27" s="507"/>
      <c r="GZ27" s="507"/>
      <c r="HA27" s="507"/>
      <c r="HB27" s="507"/>
      <c r="HC27" s="507"/>
      <c r="HD27" s="507"/>
      <c r="HE27" s="507"/>
      <c r="HF27" s="507"/>
      <c r="HG27" s="507"/>
      <c r="HH27" s="507"/>
      <c r="HI27" s="507"/>
      <c r="HJ27" s="507"/>
      <c r="HK27" s="507"/>
      <c r="HL27" s="507"/>
      <c r="HM27" s="507"/>
      <c r="HN27" s="507"/>
      <c r="HO27" s="507"/>
      <c r="HP27" s="507"/>
      <c r="HQ27" s="507"/>
      <c r="HR27" s="507"/>
      <c r="HS27" s="507"/>
      <c r="HT27" s="507"/>
      <c r="HU27" s="507"/>
      <c r="HV27" s="507"/>
      <c r="HW27" s="507"/>
      <c r="HX27" s="507"/>
      <c r="HY27" s="507"/>
      <c r="HZ27" s="507"/>
      <c r="IA27" s="507"/>
      <c r="IB27" s="507"/>
      <c r="IC27" s="507"/>
      <c r="ID27" s="507"/>
      <c r="IE27" s="507"/>
      <c r="IF27" s="507"/>
      <c r="IG27" s="507"/>
      <c r="IH27" s="507"/>
      <c r="II27" s="507"/>
      <c r="IJ27" s="507"/>
      <c r="IK27" s="507"/>
      <c r="IL27" s="507"/>
      <c r="IM27" s="507"/>
      <c r="IN27" s="507"/>
      <c r="IO27" s="507"/>
      <c r="IP27" s="507"/>
      <c r="IQ27" s="507"/>
      <c r="IR27" s="507"/>
      <c r="IS27" s="507"/>
      <c r="IT27" s="507"/>
      <c r="IU27" s="507"/>
      <c r="IV27" s="507"/>
    </row>
    <row r="28" spans="1:256">
      <c r="A28" s="503"/>
      <c r="B28" s="496" t="s">
        <v>31</v>
      </c>
      <c r="C28" s="504"/>
      <c r="D28" s="504"/>
      <c r="E28" s="504"/>
      <c r="F28" s="504"/>
      <c r="G28" s="504"/>
      <c r="H28" s="504"/>
      <c r="I28" s="504"/>
      <c r="J28" s="501"/>
      <c r="K28" s="496"/>
      <c r="L28" s="496"/>
      <c r="M28" s="496"/>
      <c r="N28" s="496"/>
      <c r="O28" s="507"/>
      <c r="P28" s="507"/>
      <c r="Q28" s="507"/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507"/>
      <c r="AG28" s="507"/>
      <c r="AH28" s="507"/>
      <c r="AI28" s="507"/>
      <c r="AJ28" s="507"/>
      <c r="AK28" s="507"/>
      <c r="AL28" s="507"/>
      <c r="AM28" s="507"/>
      <c r="AN28" s="507"/>
      <c r="AO28" s="507"/>
      <c r="AP28" s="507"/>
      <c r="AQ28" s="507"/>
      <c r="AR28" s="507"/>
      <c r="AS28" s="507"/>
      <c r="AT28" s="507"/>
      <c r="AU28" s="507"/>
      <c r="AV28" s="507"/>
      <c r="AW28" s="507"/>
      <c r="AX28" s="507"/>
      <c r="AY28" s="507"/>
      <c r="AZ28" s="507"/>
      <c r="BA28" s="507"/>
      <c r="BB28" s="507"/>
      <c r="BC28" s="507"/>
      <c r="BD28" s="507"/>
      <c r="BE28" s="507"/>
      <c r="BF28" s="507"/>
      <c r="BG28" s="507"/>
      <c r="BH28" s="507"/>
      <c r="BI28" s="507"/>
      <c r="BJ28" s="507"/>
      <c r="BK28" s="507"/>
      <c r="BL28" s="507"/>
      <c r="BM28" s="507"/>
      <c r="BN28" s="507"/>
      <c r="BO28" s="507"/>
      <c r="BP28" s="507"/>
      <c r="BQ28" s="507"/>
      <c r="BR28" s="507"/>
      <c r="BS28" s="507"/>
      <c r="BT28" s="507"/>
      <c r="BU28" s="507"/>
      <c r="BV28" s="507"/>
      <c r="BW28" s="507"/>
      <c r="BX28" s="507"/>
      <c r="BY28" s="507"/>
      <c r="BZ28" s="507"/>
      <c r="CA28" s="507"/>
      <c r="CB28" s="507"/>
      <c r="CC28" s="507"/>
      <c r="CD28" s="507"/>
      <c r="CE28" s="507"/>
      <c r="CF28" s="507"/>
      <c r="CG28" s="507"/>
      <c r="CH28" s="507"/>
      <c r="CI28" s="507"/>
      <c r="CJ28" s="507"/>
      <c r="CK28" s="507"/>
      <c r="CL28" s="507"/>
      <c r="CM28" s="507"/>
      <c r="CN28" s="507"/>
      <c r="CO28" s="507"/>
      <c r="CP28" s="507"/>
      <c r="CQ28" s="507"/>
      <c r="CR28" s="507"/>
      <c r="CS28" s="507"/>
      <c r="CT28" s="507"/>
      <c r="CU28" s="507"/>
      <c r="CV28" s="507"/>
      <c r="CW28" s="507"/>
      <c r="CX28" s="507"/>
      <c r="CY28" s="507"/>
      <c r="CZ28" s="507"/>
      <c r="DA28" s="507"/>
      <c r="DB28" s="507"/>
      <c r="DC28" s="507"/>
      <c r="DD28" s="507"/>
      <c r="DE28" s="507"/>
      <c r="DF28" s="507"/>
      <c r="DG28" s="507"/>
      <c r="DH28" s="507"/>
      <c r="DI28" s="507"/>
      <c r="DJ28" s="507"/>
      <c r="DK28" s="507"/>
      <c r="DL28" s="507"/>
      <c r="DM28" s="507"/>
      <c r="DN28" s="507"/>
      <c r="DO28" s="507"/>
      <c r="DP28" s="507"/>
      <c r="DQ28" s="507"/>
      <c r="DR28" s="507"/>
      <c r="DS28" s="507"/>
      <c r="DT28" s="507"/>
      <c r="DU28" s="507"/>
      <c r="DV28" s="507"/>
      <c r="DW28" s="507"/>
      <c r="DX28" s="507"/>
      <c r="DY28" s="507"/>
      <c r="DZ28" s="507"/>
      <c r="EA28" s="507"/>
      <c r="EB28" s="507"/>
      <c r="EC28" s="507"/>
      <c r="ED28" s="507"/>
      <c r="EE28" s="507"/>
      <c r="EF28" s="507"/>
      <c r="EG28" s="507"/>
      <c r="EH28" s="507"/>
      <c r="EI28" s="507"/>
      <c r="EJ28" s="507"/>
      <c r="EK28" s="507"/>
      <c r="EL28" s="507"/>
      <c r="EM28" s="507"/>
      <c r="EN28" s="507"/>
      <c r="EO28" s="507"/>
      <c r="EP28" s="507"/>
      <c r="EQ28" s="507"/>
      <c r="ER28" s="507"/>
      <c r="ES28" s="507"/>
      <c r="ET28" s="507"/>
      <c r="EU28" s="507"/>
      <c r="EV28" s="507"/>
      <c r="EW28" s="507"/>
      <c r="EX28" s="507"/>
      <c r="EY28" s="507"/>
      <c r="EZ28" s="507"/>
      <c r="FA28" s="507"/>
      <c r="FB28" s="507"/>
      <c r="FC28" s="507"/>
      <c r="FD28" s="507"/>
      <c r="FE28" s="507"/>
      <c r="FF28" s="507"/>
      <c r="FG28" s="507"/>
      <c r="FH28" s="507"/>
      <c r="FI28" s="507"/>
      <c r="FJ28" s="507"/>
      <c r="FK28" s="507"/>
      <c r="FL28" s="507"/>
      <c r="FM28" s="507"/>
      <c r="FN28" s="507"/>
      <c r="FO28" s="507"/>
      <c r="FP28" s="507"/>
      <c r="FQ28" s="507"/>
      <c r="FR28" s="507"/>
      <c r="FS28" s="507"/>
      <c r="FT28" s="507"/>
      <c r="FU28" s="507"/>
      <c r="FV28" s="507"/>
      <c r="FW28" s="507"/>
      <c r="FX28" s="507"/>
      <c r="FY28" s="507"/>
      <c r="FZ28" s="507"/>
      <c r="GA28" s="507"/>
      <c r="GB28" s="507"/>
      <c r="GC28" s="507"/>
      <c r="GD28" s="507"/>
      <c r="GE28" s="507"/>
      <c r="GF28" s="507"/>
      <c r="GG28" s="507"/>
      <c r="GH28" s="507"/>
      <c r="GI28" s="507"/>
      <c r="GJ28" s="507"/>
      <c r="GK28" s="507"/>
      <c r="GL28" s="507"/>
      <c r="GM28" s="507"/>
      <c r="GN28" s="507"/>
      <c r="GO28" s="507"/>
      <c r="GP28" s="507"/>
      <c r="GQ28" s="507"/>
      <c r="GR28" s="507"/>
      <c r="GS28" s="507"/>
      <c r="GT28" s="507"/>
      <c r="GU28" s="507"/>
      <c r="GV28" s="507"/>
      <c r="GW28" s="507"/>
      <c r="GX28" s="507"/>
      <c r="GY28" s="507"/>
      <c r="GZ28" s="507"/>
      <c r="HA28" s="507"/>
      <c r="HB28" s="507"/>
      <c r="HC28" s="507"/>
      <c r="HD28" s="507"/>
      <c r="HE28" s="507"/>
      <c r="HF28" s="507"/>
      <c r="HG28" s="507"/>
      <c r="HH28" s="507"/>
      <c r="HI28" s="507"/>
      <c r="HJ28" s="507"/>
      <c r="HK28" s="507"/>
      <c r="HL28" s="507"/>
      <c r="HM28" s="507"/>
      <c r="HN28" s="507"/>
      <c r="HO28" s="507"/>
      <c r="HP28" s="507"/>
      <c r="HQ28" s="507"/>
      <c r="HR28" s="507"/>
      <c r="HS28" s="507"/>
      <c r="HT28" s="507"/>
      <c r="HU28" s="507"/>
      <c r="HV28" s="507"/>
      <c r="HW28" s="507"/>
      <c r="HX28" s="507"/>
      <c r="HY28" s="507"/>
      <c r="HZ28" s="507"/>
      <c r="IA28" s="507"/>
      <c r="IB28" s="507"/>
      <c r="IC28" s="507"/>
      <c r="ID28" s="507"/>
      <c r="IE28" s="507"/>
      <c r="IF28" s="507"/>
      <c r="IG28" s="507"/>
      <c r="IH28" s="507"/>
      <c r="II28" s="507"/>
      <c r="IJ28" s="507"/>
      <c r="IK28" s="507"/>
      <c r="IL28" s="507"/>
      <c r="IM28" s="507"/>
      <c r="IN28" s="507"/>
      <c r="IO28" s="507"/>
      <c r="IP28" s="507"/>
      <c r="IQ28" s="507"/>
      <c r="IR28" s="507"/>
      <c r="IS28" s="507"/>
      <c r="IT28" s="507"/>
      <c r="IU28" s="507"/>
      <c r="IV28" s="507"/>
    </row>
    <row r="29" spans="1:256">
      <c r="A29" s="499" t="s">
        <v>32</v>
      </c>
      <c r="B29" s="505"/>
      <c r="C29" s="500"/>
      <c r="D29" s="500"/>
      <c r="E29" s="500"/>
      <c r="F29" s="500"/>
      <c r="G29" s="500"/>
      <c r="H29" s="500"/>
      <c r="I29" s="500"/>
      <c r="J29" s="500"/>
      <c r="K29" s="500"/>
      <c r="L29" s="496"/>
      <c r="M29" s="496"/>
      <c r="N29" s="496"/>
      <c r="O29" s="507"/>
      <c r="P29" s="507"/>
      <c r="Q29" s="507"/>
      <c r="R29" s="507"/>
      <c r="S29" s="507"/>
      <c r="T29" s="507"/>
      <c r="U29" s="507"/>
      <c r="V29" s="507"/>
      <c r="W29" s="507"/>
      <c r="X29" s="507"/>
      <c r="Y29" s="507"/>
      <c r="Z29" s="507"/>
      <c r="AA29" s="507"/>
      <c r="AB29" s="507"/>
      <c r="AC29" s="507"/>
      <c r="AD29" s="507"/>
      <c r="AE29" s="507"/>
      <c r="AF29" s="507"/>
      <c r="AG29" s="507"/>
      <c r="AH29" s="507"/>
      <c r="AI29" s="507"/>
      <c r="AJ29" s="507"/>
      <c r="AK29" s="507"/>
      <c r="AL29" s="507"/>
      <c r="AM29" s="507"/>
      <c r="AN29" s="507"/>
      <c r="AO29" s="507"/>
      <c r="AP29" s="507"/>
      <c r="AQ29" s="507"/>
      <c r="AR29" s="507"/>
      <c r="AS29" s="507"/>
      <c r="AT29" s="507"/>
      <c r="AU29" s="507"/>
      <c r="AV29" s="507"/>
      <c r="AW29" s="507"/>
      <c r="AX29" s="507"/>
      <c r="AY29" s="507"/>
      <c r="AZ29" s="507"/>
      <c r="BA29" s="507"/>
      <c r="BB29" s="507"/>
      <c r="BC29" s="507"/>
      <c r="BD29" s="507"/>
      <c r="BE29" s="507"/>
      <c r="BF29" s="507"/>
      <c r="BG29" s="507"/>
      <c r="BH29" s="507"/>
      <c r="BI29" s="507"/>
      <c r="BJ29" s="507"/>
      <c r="BK29" s="507"/>
      <c r="BL29" s="507"/>
      <c r="BM29" s="507"/>
      <c r="BN29" s="507"/>
      <c r="BO29" s="507"/>
      <c r="BP29" s="507"/>
      <c r="BQ29" s="507"/>
      <c r="BR29" s="507"/>
      <c r="BS29" s="507"/>
      <c r="BT29" s="507"/>
      <c r="BU29" s="507"/>
      <c r="BV29" s="507"/>
      <c r="BW29" s="507"/>
      <c r="BX29" s="507"/>
      <c r="BY29" s="507"/>
      <c r="BZ29" s="507"/>
      <c r="CA29" s="507"/>
      <c r="CB29" s="507"/>
      <c r="CC29" s="507"/>
      <c r="CD29" s="507"/>
      <c r="CE29" s="507"/>
      <c r="CF29" s="507"/>
      <c r="CG29" s="507"/>
      <c r="CH29" s="507"/>
      <c r="CI29" s="507"/>
      <c r="CJ29" s="507"/>
      <c r="CK29" s="507"/>
      <c r="CL29" s="507"/>
      <c r="CM29" s="507"/>
      <c r="CN29" s="507"/>
      <c r="CO29" s="507"/>
      <c r="CP29" s="507"/>
      <c r="CQ29" s="507"/>
      <c r="CR29" s="507"/>
      <c r="CS29" s="507"/>
      <c r="CT29" s="507"/>
      <c r="CU29" s="507"/>
      <c r="CV29" s="507"/>
      <c r="CW29" s="507"/>
      <c r="CX29" s="507"/>
      <c r="CY29" s="507"/>
      <c r="CZ29" s="507"/>
      <c r="DA29" s="507"/>
      <c r="DB29" s="507"/>
      <c r="DC29" s="507"/>
      <c r="DD29" s="507"/>
      <c r="DE29" s="507"/>
      <c r="DF29" s="507"/>
      <c r="DG29" s="507"/>
      <c r="DH29" s="507"/>
      <c r="DI29" s="507"/>
      <c r="DJ29" s="507"/>
      <c r="DK29" s="507"/>
      <c r="DL29" s="507"/>
      <c r="DM29" s="507"/>
      <c r="DN29" s="507"/>
      <c r="DO29" s="507"/>
      <c r="DP29" s="507"/>
      <c r="DQ29" s="507"/>
      <c r="DR29" s="507"/>
      <c r="DS29" s="507"/>
      <c r="DT29" s="507"/>
      <c r="DU29" s="507"/>
      <c r="DV29" s="507"/>
      <c r="DW29" s="507"/>
      <c r="DX29" s="507"/>
      <c r="DY29" s="507"/>
      <c r="DZ29" s="507"/>
      <c r="EA29" s="507"/>
      <c r="EB29" s="507"/>
      <c r="EC29" s="507"/>
      <c r="ED29" s="507"/>
      <c r="EE29" s="507"/>
      <c r="EF29" s="507"/>
      <c r="EG29" s="507"/>
      <c r="EH29" s="507"/>
      <c r="EI29" s="507"/>
      <c r="EJ29" s="507"/>
      <c r="EK29" s="507"/>
      <c r="EL29" s="507"/>
      <c r="EM29" s="507"/>
      <c r="EN29" s="507"/>
      <c r="EO29" s="507"/>
      <c r="EP29" s="507"/>
      <c r="EQ29" s="507"/>
      <c r="ER29" s="507"/>
      <c r="ES29" s="507"/>
      <c r="ET29" s="507"/>
      <c r="EU29" s="507"/>
      <c r="EV29" s="507"/>
      <c r="EW29" s="507"/>
      <c r="EX29" s="507"/>
      <c r="EY29" s="507"/>
      <c r="EZ29" s="507"/>
      <c r="FA29" s="507"/>
      <c r="FB29" s="507"/>
      <c r="FC29" s="507"/>
      <c r="FD29" s="507"/>
      <c r="FE29" s="507"/>
      <c r="FF29" s="507"/>
      <c r="FG29" s="507"/>
      <c r="FH29" s="507"/>
      <c r="FI29" s="507"/>
      <c r="FJ29" s="507"/>
      <c r="FK29" s="507"/>
      <c r="FL29" s="507"/>
      <c r="FM29" s="507"/>
      <c r="FN29" s="507"/>
      <c r="FO29" s="507"/>
      <c r="FP29" s="507"/>
      <c r="FQ29" s="507"/>
      <c r="FR29" s="507"/>
      <c r="FS29" s="507"/>
      <c r="FT29" s="507"/>
      <c r="FU29" s="507"/>
      <c r="FV29" s="507"/>
      <c r="FW29" s="507"/>
      <c r="FX29" s="507"/>
      <c r="FY29" s="507"/>
      <c r="FZ29" s="507"/>
      <c r="GA29" s="507"/>
      <c r="GB29" s="507"/>
      <c r="GC29" s="507"/>
      <c r="GD29" s="507"/>
      <c r="GE29" s="507"/>
      <c r="GF29" s="507"/>
      <c r="GG29" s="507"/>
      <c r="GH29" s="507"/>
      <c r="GI29" s="507"/>
      <c r="GJ29" s="507"/>
      <c r="GK29" s="507"/>
      <c r="GL29" s="507"/>
      <c r="GM29" s="507"/>
      <c r="GN29" s="507"/>
      <c r="GO29" s="507"/>
      <c r="GP29" s="507"/>
      <c r="GQ29" s="507"/>
      <c r="GR29" s="507"/>
      <c r="GS29" s="507"/>
      <c r="GT29" s="507"/>
      <c r="GU29" s="507"/>
      <c r="GV29" s="507"/>
      <c r="GW29" s="507"/>
      <c r="GX29" s="507"/>
      <c r="GY29" s="507"/>
      <c r="GZ29" s="507"/>
      <c r="HA29" s="507"/>
      <c r="HB29" s="507"/>
      <c r="HC29" s="507"/>
      <c r="HD29" s="507"/>
      <c r="HE29" s="507"/>
      <c r="HF29" s="507"/>
      <c r="HG29" s="507"/>
      <c r="HH29" s="507"/>
      <c r="HI29" s="507"/>
      <c r="HJ29" s="507"/>
      <c r="HK29" s="507"/>
      <c r="HL29" s="507"/>
      <c r="HM29" s="507"/>
      <c r="HN29" s="507"/>
      <c r="HO29" s="507"/>
      <c r="HP29" s="507"/>
      <c r="HQ29" s="507"/>
      <c r="HR29" s="507"/>
      <c r="HS29" s="507"/>
      <c r="HT29" s="507"/>
      <c r="HU29" s="507"/>
      <c r="HV29" s="507"/>
      <c r="HW29" s="507"/>
      <c r="HX29" s="507"/>
      <c r="HY29" s="507"/>
      <c r="HZ29" s="507"/>
      <c r="IA29" s="507"/>
      <c r="IB29" s="507"/>
      <c r="IC29" s="507"/>
      <c r="ID29" s="507"/>
      <c r="IE29" s="507"/>
      <c r="IF29" s="507"/>
      <c r="IG29" s="507"/>
      <c r="IH29" s="507"/>
      <c r="II29" s="507"/>
      <c r="IJ29" s="507"/>
      <c r="IK29" s="507"/>
      <c r="IL29" s="507"/>
      <c r="IM29" s="507"/>
      <c r="IN29" s="507"/>
      <c r="IO29" s="507"/>
      <c r="IP29" s="507"/>
      <c r="IQ29" s="507"/>
      <c r="IR29" s="507"/>
      <c r="IS29" s="507"/>
      <c r="IT29" s="507"/>
      <c r="IU29" s="507"/>
      <c r="IV29" s="507"/>
    </row>
    <row r="30" spans="1:256">
      <c r="A30" s="500" t="s">
        <v>33</v>
      </c>
      <c r="B30" s="505" t="s">
        <v>34</v>
      </c>
      <c r="C30" s="500"/>
      <c r="D30" s="500"/>
      <c r="E30" s="500"/>
      <c r="F30" s="500"/>
      <c r="G30" s="500"/>
      <c r="H30" s="500"/>
      <c r="I30" s="500"/>
      <c r="J30" s="500"/>
      <c r="K30" s="500"/>
      <c r="L30" s="496"/>
      <c r="M30" s="496"/>
      <c r="N30" s="496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507"/>
      <c r="AF30" s="507"/>
      <c r="AG30" s="507"/>
      <c r="AH30" s="507"/>
      <c r="AI30" s="507"/>
      <c r="AJ30" s="507"/>
      <c r="AK30" s="507"/>
      <c r="AL30" s="507"/>
      <c r="AM30" s="507"/>
      <c r="AN30" s="507"/>
      <c r="AO30" s="507"/>
      <c r="AP30" s="507"/>
      <c r="AQ30" s="507"/>
      <c r="AR30" s="507"/>
      <c r="AS30" s="507"/>
      <c r="AT30" s="507"/>
      <c r="AU30" s="507"/>
      <c r="AV30" s="507"/>
      <c r="AW30" s="507"/>
      <c r="AX30" s="507"/>
      <c r="AY30" s="507"/>
      <c r="AZ30" s="507"/>
      <c r="BA30" s="507"/>
      <c r="BB30" s="507"/>
      <c r="BC30" s="507"/>
      <c r="BD30" s="507"/>
      <c r="BE30" s="507"/>
      <c r="BF30" s="507"/>
      <c r="BG30" s="507"/>
      <c r="BH30" s="507"/>
      <c r="BI30" s="507"/>
      <c r="BJ30" s="507"/>
      <c r="BK30" s="507"/>
      <c r="BL30" s="507"/>
      <c r="BM30" s="507"/>
      <c r="BN30" s="507"/>
      <c r="BO30" s="507"/>
      <c r="BP30" s="507"/>
      <c r="BQ30" s="507"/>
      <c r="BR30" s="507"/>
      <c r="BS30" s="507"/>
      <c r="BT30" s="507"/>
      <c r="BU30" s="507"/>
      <c r="BV30" s="507"/>
      <c r="BW30" s="507"/>
      <c r="BX30" s="507"/>
      <c r="BY30" s="507"/>
      <c r="BZ30" s="507"/>
      <c r="CA30" s="507"/>
      <c r="CB30" s="507"/>
      <c r="CC30" s="507"/>
      <c r="CD30" s="507"/>
      <c r="CE30" s="507"/>
      <c r="CF30" s="507"/>
      <c r="CG30" s="507"/>
      <c r="CH30" s="507"/>
      <c r="CI30" s="507"/>
      <c r="CJ30" s="507"/>
      <c r="CK30" s="507"/>
      <c r="CL30" s="507"/>
      <c r="CM30" s="507"/>
      <c r="CN30" s="507"/>
      <c r="CO30" s="507"/>
      <c r="CP30" s="507"/>
      <c r="CQ30" s="507"/>
      <c r="CR30" s="507"/>
      <c r="CS30" s="507"/>
      <c r="CT30" s="507"/>
      <c r="CU30" s="507"/>
      <c r="CV30" s="507"/>
      <c r="CW30" s="507"/>
      <c r="CX30" s="507"/>
      <c r="CY30" s="507"/>
      <c r="CZ30" s="507"/>
      <c r="DA30" s="507"/>
      <c r="DB30" s="507"/>
      <c r="DC30" s="507"/>
      <c r="DD30" s="507"/>
      <c r="DE30" s="507"/>
      <c r="DF30" s="507"/>
      <c r="DG30" s="507"/>
      <c r="DH30" s="507"/>
      <c r="DI30" s="507"/>
      <c r="DJ30" s="507"/>
      <c r="DK30" s="507"/>
      <c r="DL30" s="507"/>
      <c r="DM30" s="507"/>
      <c r="DN30" s="507"/>
      <c r="DO30" s="507"/>
      <c r="DP30" s="507"/>
      <c r="DQ30" s="507"/>
      <c r="DR30" s="507"/>
      <c r="DS30" s="507"/>
      <c r="DT30" s="507"/>
      <c r="DU30" s="507"/>
      <c r="DV30" s="507"/>
      <c r="DW30" s="507"/>
      <c r="DX30" s="507"/>
      <c r="DY30" s="507"/>
      <c r="DZ30" s="507"/>
      <c r="EA30" s="507"/>
      <c r="EB30" s="507"/>
      <c r="EC30" s="507"/>
      <c r="ED30" s="507"/>
      <c r="EE30" s="507"/>
      <c r="EF30" s="507"/>
      <c r="EG30" s="507"/>
      <c r="EH30" s="507"/>
      <c r="EI30" s="507"/>
      <c r="EJ30" s="507"/>
      <c r="EK30" s="507"/>
      <c r="EL30" s="507"/>
      <c r="EM30" s="507"/>
      <c r="EN30" s="507"/>
      <c r="EO30" s="507"/>
      <c r="EP30" s="507"/>
      <c r="EQ30" s="507"/>
      <c r="ER30" s="507"/>
      <c r="ES30" s="507"/>
      <c r="ET30" s="507"/>
      <c r="EU30" s="507"/>
      <c r="EV30" s="507"/>
      <c r="EW30" s="507"/>
      <c r="EX30" s="507"/>
      <c r="EY30" s="507"/>
      <c r="EZ30" s="507"/>
      <c r="FA30" s="507"/>
      <c r="FB30" s="507"/>
      <c r="FC30" s="507"/>
      <c r="FD30" s="507"/>
      <c r="FE30" s="507"/>
      <c r="FF30" s="507"/>
      <c r="FG30" s="507"/>
      <c r="FH30" s="507"/>
      <c r="FI30" s="507"/>
      <c r="FJ30" s="507"/>
      <c r="FK30" s="507"/>
      <c r="FL30" s="507"/>
      <c r="FM30" s="507"/>
      <c r="FN30" s="507"/>
      <c r="FO30" s="507"/>
      <c r="FP30" s="507"/>
      <c r="FQ30" s="507"/>
      <c r="FR30" s="507"/>
      <c r="FS30" s="507"/>
      <c r="FT30" s="507"/>
      <c r="FU30" s="507"/>
      <c r="FV30" s="507"/>
      <c r="FW30" s="507"/>
      <c r="FX30" s="507"/>
      <c r="FY30" s="507"/>
      <c r="FZ30" s="507"/>
      <c r="GA30" s="507"/>
      <c r="GB30" s="507"/>
      <c r="GC30" s="507"/>
      <c r="GD30" s="507"/>
      <c r="GE30" s="507"/>
      <c r="GF30" s="507"/>
      <c r="GG30" s="507"/>
      <c r="GH30" s="507"/>
      <c r="GI30" s="507"/>
      <c r="GJ30" s="507"/>
      <c r="GK30" s="507"/>
      <c r="GL30" s="507"/>
      <c r="GM30" s="507"/>
      <c r="GN30" s="507"/>
      <c r="GO30" s="507"/>
      <c r="GP30" s="507"/>
      <c r="GQ30" s="507"/>
      <c r="GR30" s="507"/>
      <c r="GS30" s="507"/>
      <c r="GT30" s="507"/>
      <c r="GU30" s="507"/>
      <c r="GV30" s="507"/>
      <c r="GW30" s="507"/>
      <c r="GX30" s="507"/>
      <c r="GY30" s="507"/>
      <c r="GZ30" s="507"/>
      <c r="HA30" s="507"/>
      <c r="HB30" s="507"/>
      <c r="HC30" s="507"/>
      <c r="HD30" s="507"/>
      <c r="HE30" s="507"/>
      <c r="HF30" s="507"/>
      <c r="HG30" s="507"/>
      <c r="HH30" s="507"/>
      <c r="HI30" s="507"/>
      <c r="HJ30" s="507"/>
      <c r="HK30" s="507"/>
      <c r="HL30" s="507"/>
      <c r="HM30" s="507"/>
      <c r="HN30" s="507"/>
      <c r="HO30" s="507"/>
      <c r="HP30" s="507"/>
      <c r="HQ30" s="507"/>
      <c r="HR30" s="507"/>
      <c r="HS30" s="507"/>
      <c r="HT30" s="507"/>
      <c r="HU30" s="507"/>
      <c r="HV30" s="507"/>
      <c r="HW30" s="507"/>
      <c r="HX30" s="507"/>
      <c r="HY30" s="507"/>
      <c r="HZ30" s="507"/>
      <c r="IA30" s="507"/>
      <c r="IB30" s="507"/>
      <c r="IC30" s="507"/>
      <c r="ID30" s="507"/>
      <c r="IE30" s="507"/>
      <c r="IF30" s="507"/>
      <c r="IG30" s="507"/>
      <c r="IH30" s="507"/>
      <c r="II30" s="507"/>
      <c r="IJ30" s="507"/>
      <c r="IK30" s="507"/>
      <c r="IL30" s="507"/>
      <c r="IM30" s="507"/>
      <c r="IN30" s="507"/>
      <c r="IO30" s="507"/>
      <c r="IP30" s="507"/>
      <c r="IQ30" s="507"/>
      <c r="IR30" s="507"/>
      <c r="IS30" s="507"/>
      <c r="IT30" s="507"/>
      <c r="IU30" s="507"/>
      <c r="IV30" s="507"/>
    </row>
    <row r="31" spans="1:256">
      <c r="A31" s="500"/>
      <c r="B31" s="505" t="s">
        <v>35</v>
      </c>
      <c r="C31" s="500"/>
      <c r="D31" s="500"/>
      <c r="E31" s="500"/>
      <c r="F31" s="500"/>
      <c r="G31" s="500"/>
      <c r="H31" s="500"/>
      <c r="I31" s="500"/>
      <c r="J31" s="500"/>
      <c r="K31" s="500"/>
      <c r="L31" s="496"/>
      <c r="M31" s="496"/>
      <c r="N31" s="496"/>
      <c r="O31" s="507"/>
      <c r="P31" s="507"/>
      <c r="Q31" s="507"/>
      <c r="R31" s="507"/>
      <c r="S31" s="507"/>
      <c r="T31" s="507"/>
      <c r="U31" s="507"/>
      <c r="V31" s="507"/>
      <c r="W31" s="507"/>
      <c r="X31" s="507"/>
      <c r="Y31" s="507"/>
      <c r="Z31" s="507"/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7"/>
      <c r="AL31" s="507"/>
      <c r="AM31" s="507"/>
      <c r="AN31" s="507"/>
      <c r="AO31" s="507"/>
      <c r="AP31" s="507"/>
      <c r="AQ31" s="507"/>
      <c r="AR31" s="507"/>
      <c r="AS31" s="507"/>
      <c r="AT31" s="507"/>
      <c r="AU31" s="507"/>
      <c r="AV31" s="507"/>
      <c r="AW31" s="507"/>
      <c r="AX31" s="507"/>
      <c r="AY31" s="507"/>
      <c r="AZ31" s="507"/>
      <c r="BA31" s="507"/>
      <c r="BB31" s="507"/>
      <c r="BC31" s="507"/>
      <c r="BD31" s="507"/>
      <c r="BE31" s="507"/>
      <c r="BF31" s="507"/>
      <c r="BG31" s="507"/>
      <c r="BH31" s="507"/>
      <c r="BI31" s="507"/>
      <c r="BJ31" s="507"/>
      <c r="BK31" s="507"/>
      <c r="BL31" s="507"/>
      <c r="BM31" s="507"/>
      <c r="BN31" s="507"/>
      <c r="BO31" s="507"/>
      <c r="BP31" s="507"/>
      <c r="BQ31" s="507"/>
      <c r="BR31" s="507"/>
      <c r="BS31" s="507"/>
      <c r="BT31" s="507"/>
      <c r="BU31" s="507"/>
      <c r="BV31" s="507"/>
      <c r="BW31" s="507"/>
      <c r="BX31" s="507"/>
      <c r="BY31" s="507"/>
      <c r="BZ31" s="507"/>
      <c r="CA31" s="507"/>
      <c r="CB31" s="507"/>
      <c r="CC31" s="507"/>
      <c r="CD31" s="507"/>
      <c r="CE31" s="507"/>
      <c r="CF31" s="507"/>
      <c r="CG31" s="507"/>
      <c r="CH31" s="507"/>
      <c r="CI31" s="507"/>
      <c r="CJ31" s="507"/>
      <c r="CK31" s="507"/>
      <c r="CL31" s="507"/>
      <c r="CM31" s="507"/>
      <c r="CN31" s="507"/>
      <c r="CO31" s="507"/>
      <c r="CP31" s="507"/>
      <c r="CQ31" s="507"/>
      <c r="CR31" s="507"/>
      <c r="CS31" s="507"/>
      <c r="CT31" s="507"/>
      <c r="CU31" s="507"/>
      <c r="CV31" s="507"/>
      <c r="CW31" s="507"/>
      <c r="CX31" s="507"/>
      <c r="CY31" s="507"/>
      <c r="CZ31" s="507"/>
      <c r="DA31" s="507"/>
      <c r="DB31" s="507"/>
      <c r="DC31" s="507"/>
      <c r="DD31" s="507"/>
      <c r="DE31" s="507"/>
      <c r="DF31" s="507"/>
      <c r="DG31" s="507"/>
      <c r="DH31" s="507"/>
      <c r="DI31" s="507"/>
      <c r="DJ31" s="507"/>
      <c r="DK31" s="507"/>
      <c r="DL31" s="507"/>
      <c r="DM31" s="507"/>
      <c r="DN31" s="507"/>
      <c r="DO31" s="507"/>
      <c r="DP31" s="507"/>
      <c r="DQ31" s="507"/>
      <c r="DR31" s="507"/>
      <c r="DS31" s="507"/>
      <c r="DT31" s="507"/>
      <c r="DU31" s="507"/>
      <c r="DV31" s="507"/>
      <c r="DW31" s="507"/>
      <c r="DX31" s="507"/>
      <c r="DY31" s="507"/>
      <c r="DZ31" s="507"/>
      <c r="EA31" s="507"/>
      <c r="EB31" s="507"/>
      <c r="EC31" s="507"/>
      <c r="ED31" s="507"/>
      <c r="EE31" s="507"/>
      <c r="EF31" s="507"/>
      <c r="EG31" s="507"/>
      <c r="EH31" s="507"/>
      <c r="EI31" s="507"/>
      <c r="EJ31" s="507"/>
      <c r="EK31" s="507"/>
      <c r="EL31" s="507"/>
      <c r="EM31" s="507"/>
      <c r="EN31" s="507"/>
      <c r="EO31" s="507"/>
      <c r="EP31" s="507"/>
      <c r="EQ31" s="507"/>
      <c r="ER31" s="507"/>
      <c r="ES31" s="507"/>
      <c r="ET31" s="507"/>
      <c r="EU31" s="507"/>
      <c r="EV31" s="507"/>
      <c r="EW31" s="507"/>
      <c r="EX31" s="507"/>
      <c r="EY31" s="507"/>
      <c r="EZ31" s="507"/>
      <c r="FA31" s="507"/>
      <c r="FB31" s="507"/>
      <c r="FC31" s="507"/>
      <c r="FD31" s="507"/>
      <c r="FE31" s="507"/>
      <c r="FF31" s="507"/>
      <c r="FG31" s="507"/>
      <c r="FH31" s="507"/>
      <c r="FI31" s="507"/>
      <c r="FJ31" s="507"/>
      <c r="FK31" s="507"/>
      <c r="FL31" s="507"/>
      <c r="FM31" s="507"/>
      <c r="FN31" s="507"/>
      <c r="FO31" s="507"/>
      <c r="FP31" s="507"/>
      <c r="FQ31" s="507"/>
      <c r="FR31" s="507"/>
      <c r="FS31" s="507"/>
      <c r="FT31" s="507"/>
      <c r="FU31" s="507"/>
      <c r="FV31" s="507"/>
      <c r="FW31" s="507"/>
      <c r="FX31" s="507"/>
      <c r="FY31" s="507"/>
      <c r="FZ31" s="507"/>
      <c r="GA31" s="507"/>
      <c r="GB31" s="507"/>
      <c r="GC31" s="507"/>
      <c r="GD31" s="507"/>
      <c r="GE31" s="507"/>
      <c r="GF31" s="507"/>
      <c r="GG31" s="507"/>
      <c r="GH31" s="507"/>
      <c r="GI31" s="507"/>
      <c r="GJ31" s="507"/>
      <c r="GK31" s="507"/>
      <c r="GL31" s="507"/>
      <c r="GM31" s="507"/>
      <c r="GN31" s="507"/>
      <c r="GO31" s="507"/>
      <c r="GP31" s="507"/>
      <c r="GQ31" s="507"/>
      <c r="GR31" s="507"/>
      <c r="GS31" s="507"/>
      <c r="GT31" s="507"/>
      <c r="GU31" s="507"/>
      <c r="GV31" s="507"/>
      <c r="GW31" s="507"/>
      <c r="GX31" s="507"/>
      <c r="GY31" s="507"/>
      <c r="GZ31" s="507"/>
      <c r="HA31" s="507"/>
      <c r="HB31" s="507"/>
      <c r="HC31" s="507"/>
      <c r="HD31" s="507"/>
      <c r="HE31" s="507"/>
      <c r="HF31" s="507"/>
      <c r="HG31" s="507"/>
      <c r="HH31" s="507"/>
      <c r="HI31" s="507"/>
      <c r="HJ31" s="507"/>
      <c r="HK31" s="507"/>
      <c r="HL31" s="507"/>
      <c r="HM31" s="507"/>
      <c r="HN31" s="507"/>
      <c r="HO31" s="507"/>
      <c r="HP31" s="507"/>
      <c r="HQ31" s="507"/>
      <c r="HR31" s="507"/>
      <c r="HS31" s="507"/>
      <c r="HT31" s="507"/>
      <c r="HU31" s="507"/>
      <c r="HV31" s="507"/>
      <c r="HW31" s="507"/>
      <c r="HX31" s="507"/>
      <c r="HY31" s="507"/>
      <c r="HZ31" s="507"/>
      <c r="IA31" s="507"/>
      <c r="IB31" s="507"/>
      <c r="IC31" s="507"/>
      <c r="ID31" s="507"/>
      <c r="IE31" s="507"/>
      <c r="IF31" s="507"/>
      <c r="IG31" s="507"/>
      <c r="IH31" s="507"/>
      <c r="II31" s="507"/>
      <c r="IJ31" s="507"/>
      <c r="IK31" s="507"/>
      <c r="IL31" s="507"/>
      <c r="IM31" s="507"/>
      <c r="IN31" s="507"/>
      <c r="IO31" s="507"/>
      <c r="IP31" s="507"/>
      <c r="IQ31" s="507"/>
      <c r="IR31" s="507"/>
      <c r="IS31" s="507"/>
      <c r="IT31" s="507"/>
      <c r="IU31" s="507"/>
      <c r="IV31" s="507"/>
    </row>
    <row r="32" spans="1:256">
      <c r="A32" s="500" t="s">
        <v>36</v>
      </c>
      <c r="B32" s="500" t="s">
        <v>37</v>
      </c>
      <c r="C32" s="499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11"/>
      <c r="P32" s="511"/>
      <c r="Q32" s="511"/>
      <c r="R32" s="511"/>
      <c r="S32" s="512"/>
      <c r="T32" s="512"/>
      <c r="U32" s="512"/>
      <c r="V32" s="512"/>
      <c r="W32" s="512"/>
      <c r="X32" s="512"/>
      <c r="Y32" s="512"/>
      <c r="Z32" s="512"/>
      <c r="AA32" s="512"/>
      <c r="AB32" s="512"/>
      <c r="AC32" s="512"/>
      <c r="AD32" s="512"/>
      <c r="AE32" s="512"/>
      <c r="AF32" s="512"/>
      <c r="AG32" s="512"/>
      <c r="AH32" s="512"/>
      <c r="AI32" s="512"/>
      <c r="AJ32" s="512"/>
      <c r="AK32" s="512"/>
      <c r="AL32" s="512"/>
      <c r="AM32" s="512"/>
      <c r="AN32" s="512"/>
      <c r="AO32" s="512"/>
      <c r="AP32" s="512"/>
      <c r="AQ32" s="512"/>
      <c r="AR32" s="512"/>
      <c r="AS32" s="512"/>
      <c r="AT32" s="512"/>
      <c r="AU32" s="512"/>
      <c r="AV32" s="512"/>
      <c r="AW32" s="512"/>
      <c r="AX32" s="512"/>
      <c r="AY32" s="512"/>
      <c r="AZ32" s="512"/>
      <c r="BA32" s="512"/>
      <c r="BB32" s="512"/>
      <c r="BC32" s="512"/>
      <c r="BD32" s="512"/>
      <c r="BE32" s="512"/>
      <c r="BF32" s="512"/>
      <c r="BG32" s="512"/>
      <c r="BH32" s="512"/>
      <c r="BI32" s="512"/>
      <c r="BJ32" s="512"/>
      <c r="BK32" s="512"/>
      <c r="BL32" s="512"/>
      <c r="BM32" s="512"/>
      <c r="BN32" s="512"/>
      <c r="BO32" s="512"/>
      <c r="BP32" s="512"/>
      <c r="BQ32" s="512"/>
      <c r="BR32" s="512"/>
      <c r="BS32" s="512"/>
      <c r="BT32" s="512"/>
      <c r="BU32" s="512"/>
      <c r="BV32" s="512"/>
      <c r="BW32" s="512"/>
      <c r="BX32" s="512"/>
      <c r="BY32" s="512"/>
      <c r="BZ32" s="512"/>
      <c r="CA32" s="512"/>
      <c r="CB32" s="512"/>
      <c r="CC32" s="512"/>
      <c r="CD32" s="512"/>
      <c r="CE32" s="512"/>
      <c r="CF32" s="512"/>
      <c r="CG32" s="512"/>
      <c r="CH32" s="512"/>
      <c r="CI32" s="512"/>
      <c r="CJ32" s="512"/>
      <c r="CK32" s="512"/>
      <c r="CL32" s="512"/>
      <c r="CM32" s="512"/>
      <c r="CN32" s="512"/>
      <c r="CO32" s="512"/>
      <c r="CP32" s="512"/>
      <c r="CQ32" s="512"/>
      <c r="CR32" s="512"/>
      <c r="CS32" s="512"/>
      <c r="CT32" s="512"/>
      <c r="CU32" s="512"/>
      <c r="CV32" s="512"/>
      <c r="CW32" s="512"/>
      <c r="CX32" s="512"/>
      <c r="CY32" s="512"/>
      <c r="CZ32" s="512"/>
      <c r="DA32" s="512"/>
      <c r="DB32" s="512"/>
      <c r="DC32" s="512"/>
      <c r="DD32" s="512"/>
      <c r="DE32" s="512"/>
      <c r="DF32" s="512"/>
      <c r="DG32" s="512"/>
      <c r="DH32" s="512"/>
      <c r="DI32" s="512"/>
      <c r="DJ32" s="512"/>
      <c r="DK32" s="512"/>
      <c r="DL32" s="512"/>
      <c r="DM32" s="512"/>
      <c r="DN32" s="512"/>
      <c r="DO32" s="512"/>
      <c r="DP32" s="512"/>
      <c r="DQ32" s="512"/>
      <c r="DR32" s="512"/>
      <c r="DS32" s="512"/>
      <c r="DT32" s="512"/>
      <c r="DU32" s="512"/>
      <c r="DV32" s="512"/>
      <c r="DW32" s="512"/>
      <c r="DX32" s="512"/>
      <c r="DY32" s="512"/>
      <c r="DZ32" s="512"/>
      <c r="EA32" s="512"/>
      <c r="EB32" s="512"/>
      <c r="EC32" s="512"/>
      <c r="ED32" s="512"/>
      <c r="EE32" s="512"/>
      <c r="EF32" s="512"/>
      <c r="EG32" s="512"/>
      <c r="EH32" s="512"/>
      <c r="EI32" s="512"/>
      <c r="EJ32" s="512"/>
      <c r="EK32" s="512"/>
      <c r="EL32" s="512"/>
      <c r="EM32" s="512"/>
      <c r="EN32" s="512"/>
      <c r="EO32" s="512"/>
      <c r="EP32" s="512"/>
      <c r="EQ32" s="512"/>
      <c r="ER32" s="512"/>
      <c r="ES32" s="512"/>
      <c r="ET32" s="512"/>
      <c r="EU32" s="512"/>
      <c r="EV32" s="512"/>
      <c r="EW32" s="512"/>
      <c r="EX32" s="512"/>
      <c r="EY32" s="512"/>
      <c r="EZ32" s="512"/>
      <c r="FA32" s="512"/>
      <c r="FB32" s="512"/>
      <c r="FC32" s="512"/>
      <c r="FD32" s="512"/>
      <c r="FE32" s="512"/>
      <c r="FF32" s="512"/>
      <c r="FG32" s="512"/>
      <c r="FH32" s="512"/>
      <c r="FI32" s="512"/>
      <c r="FJ32" s="512"/>
      <c r="FK32" s="512"/>
      <c r="FL32" s="512"/>
      <c r="FM32" s="512"/>
      <c r="FN32" s="512"/>
      <c r="FO32" s="512"/>
      <c r="FP32" s="512"/>
      <c r="FQ32" s="512"/>
      <c r="FR32" s="512"/>
      <c r="FS32" s="512"/>
      <c r="FT32" s="512"/>
      <c r="FU32" s="512"/>
      <c r="FV32" s="512"/>
      <c r="FW32" s="512"/>
      <c r="FX32" s="512"/>
      <c r="FY32" s="512"/>
      <c r="FZ32" s="512"/>
      <c r="GA32" s="512"/>
      <c r="GB32" s="512"/>
      <c r="GC32" s="512"/>
      <c r="GD32" s="512"/>
      <c r="GE32" s="512"/>
      <c r="GF32" s="512"/>
      <c r="GG32" s="512"/>
      <c r="GH32" s="512"/>
      <c r="GI32" s="512"/>
      <c r="GJ32" s="512"/>
      <c r="GK32" s="512"/>
      <c r="GL32" s="512"/>
      <c r="GM32" s="512"/>
      <c r="GN32" s="512"/>
      <c r="GO32" s="512"/>
      <c r="GP32" s="512"/>
      <c r="GQ32" s="512"/>
      <c r="GR32" s="512"/>
      <c r="GS32" s="512"/>
      <c r="GT32" s="512"/>
      <c r="GU32" s="512"/>
      <c r="GV32" s="512"/>
      <c r="GW32" s="512"/>
      <c r="GX32" s="512"/>
      <c r="GY32" s="512"/>
      <c r="GZ32" s="512"/>
      <c r="HA32" s="512"/>
      <c r="HB32" s="512"/>
      <c r="HC32" s="512"/>
      <c r="HD32" s="512"/>
      <c r="HE32" s="512"/>
      <c r="HF32" s="512"/>
      <c r="HG32" s="512"/>
      <c r="HH32" s="512"/>
      <c r="HI32" s="512"/>
      <c r="HJ32" s="512"/>
      <c r="HK32" s="512"/>
      <c r="HL32" s="512"/>
      <c r="HM32" s="512"/>
      <c r="HN32" s="512"/>
      <c r="HO32" s="512"/>
      <c r="HP32" s="512"/>
      <c r="HQ32" s="512"/>
      <c r="HR32" s="512"/>
      <c r="HS32" s="512"/>
      <c r="HT32" s="512"/>
      <c r="HU32" s="512"/>
      <c r="HV32" s="512"/>
      <c r="HW32" s="512"/>
      <c r="HX32" s="512"/>
      <c r="HY32" s="512"/>
      <c r="HZ32" s="512"/>
      <c r="IA32" s="512"/>
      <c r="IB32" s="512"/>
      <c r="IC32" s="512"/>
      <c r="ID32" s="512"/>
      <c r="IE32" s="512"/>
      <c r="IF32" s="512"/>
      <c r="IG32" s="512"/>
      <c r="IH32" s="512"/>
      <c r="II32" s="512"/>
      <c r="IJ32" s="512"/>
      <c r="IK32" s="512"/>
      <c r="IL32" s="512"/>
      <c r="IM32" s="512"/>
      <c r="IN32" s="512"/>
      <c r="IO32" s="512"/>
      <c r="IP32" s="512"/>
      <c r="IQ32" s="512"/>
      <c r="IR32" s="512"/>
      <c r="IS32" s="512"/>
      <c r="IT32" s="512"/>
      <c r="IU32" s="512"/>
      <c r="IV32" s="512"/>
    </row>
    <row r="33" spans="1:256">
      <c r="A33" s="500" t="s">
        <v>38</v>
      </c>
      <c r="B33" s="500" t="s">
        <v>39</v>
      </c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11"/>
      <c r="P33" s="511"/>
      <c r="Q33" s="511"/>
      <c r="R33" s="511"/>
      <c r="S33" s="512"/>
      <c r="T33" s="512"/>
      <c r="U33" s="512"/>
      <c r="V33" s="512"/>
      <c r="W33" s="512"/>
      <c r="X33" s="512"/>
      <c r="Y33" s="512"/>
      <c r="Z33" s="512"/>
      <c r="AA33" s="512"/>
      <c r="AB33" s="512"/>
      <c r="AC33" s="512"/>
      <c r="AD33" s="512"/>
      <c r="AE33" s="512"/>
      <c r="AF33" s="512"/>
      <c r="AG33" s="512"/>
      <c r="AH33" s="512"/>
      <c r="AI33" s="512"/>
      <c r="AJ33" s="512"/>
      <c r="AK33" s="512"/>
      <c r="AL33" s="512"/>
      <c r="AM33" s="512"/>
      <c r="AN33" s="512"/>
      <c r="AO33" s="512"/>
      <c r="AP33" s="512"/>
      <c r="AQ33" s="512"/>
      <c r="AR33" s="512"/>
      <c r="AS33" s="512"/>
      <c r="AT33" s="512"/>
      <c r="AU33" s="512"/>
      <c r="AV33" s="512"/>
      <c r="AW33" s="512"/>
      <c r="AX33" s="512"/>
      <c r="AY33" s="512"/>
      <c r="AZ33" s="512"/>
      <c r="BA33" s="512"/>
      <c r="BB33" s="512"/>
      <c r="BC33" s="512"/>
      <c r="BD33" s="512"/>
      <c r="BE33" s="512"/>
      <c r="BF33" s="512"/>
      <c r="BG33" s="512"/>
      <c r="BH33" s="512"/>
      <c r="BI33" s="512"/>
      <c r="BJ33" s="512"/>
      <c r="BK33" s="512"/>
      <c r="BL33" s="512"/>
      <c r="BM33" s="512"/>
      <c r="BN33" s="512"/>
      <c r="BO33" s="512"/>
      <c r="BP33" s="512"/>
      <c r="BQ33" s="512"/>
      <c r="BR33" s="512"/>
      <c r="BS33" s="512"/>
      <c r="BT33" s="512"/>
      <c r="BU33" s="512"/>
      <c r="BV33" s="512"/>
      <c r="BW33" s="512"/>
      <c r="BX33" s="512"/>
      <c r="BY33" s="512"/>
      <c r="BZ33" s="512"/>
      <c r="CA33" s="512"/>
      <c r="CB33" s="512"/>
      <c r="CC33" s="512"/>
      <c r="CD33" s="512"/>
      <c r="CE33" s="512"/>
      <c r="CF33" s="512"/>
      <c r="CG33" s="512"/>
      <c r="CH33" s="512"/>
      <c r="CI33" s="512"/>
      <c r="CJ33" s="512"/>
      <c r="CK33" s="512"/>
      <c r="CL33" s="512"/>
      <c r="CM33" s="512"/>
      <c r="CN33" s="512"/>
      <c r="CO33" s="512"/>
      <c r="CP33" s="512"/>
      <c r="CQ33" s="512"/>
      <c r="CR33" s="512"/>
      <c r="CS33" s="512"/>
      <c r="CT33" s="512"/>
      <c r="CU33" s="512"/>
      <c r="CV33" s="512"/>
      <c r="CW33" s="512"/>
      <c r="CX33" s="512"/>
      <c r="CY33" s="512"/>
      <c r="CZ33" s="512"/>
      <c r="DA33" s="512"/>
      <c r="DB33" s="512"/>
      <c r="DC33" s="512"/>
      <c r="DD33" s="512"/>
      <c r="DE33" s="512"/>
      <c r="DF33" s="512"/>
      <c r="DG33" s="512"/>
      <c r="DH33" s="512"/>
      <c r="DI33" s="512"/>
      <c r="DJ33" s="512"/>
      <c r="DK33" s="512"/>
      <c r="DL33" s="512"/>
      <c r="DM33" s="512"/>
      <c r="DN33" s="512"/>
      <c r="DO33" s="512"/>
      <c r="DP33" s="512"/>
      <c r="DQ33" s="512"/>
      <c r="DR33" s="512"/>
      <c r="DS33" s="512"/>
      <c r="DT33" s="512"/>
      <c r="DU33" s="512"/>
      <c r="DV33" s="512"/>
      <c r="DW33" s="512"/>
      <c r="DX33" s="512"/>
      <c r="DY33" s="512"/>
      <c r="DZ33" s="512"/>
      <c r="EA33" s="512"/>
      <c r="EB33" s="512"/>
      <c r="EC33" s="512"/>
      <c r="ED33" s="512"/>
      <c r="EE33" s="512"/>
      <c r="EF33" s="512"/>
      <c r="EG33" s="512"/>
      <c r="EH33" s="512"/>
      <c r="EI33" s="512"/>
      <c r="EJ33" s="512"/>
      <c r="EK33" s="512"/>
      <c r="EL33" s="512"/>
      <c r="EM33" s="512"/>
      <c r="EN33" s="512"/>
      <c r="EO33" s="512"/>
      <c r="EP33" s="512"/>
      <c r="EQ33" s="512"/>
      <c r="ER33" s="512"/>
      <c r="ES33" s="512"/>
      <c r="ET33" s="512"/>
      <c r="EU33" s="512"/>
      <c r="EV33" s="512"/>
      <c r="EW33" s="512"/>
      <c r="EX33" s="512"/>
      <c r="EY33" s="512"/>
      <c r="EZ33" s="512"/>
      <c r="FA33" s="512"/>
      <c r="FB33" s="512"/>
      <c r="FC33" s="512"/>
      <c r="FD33" s="512"/>
      <c r="FE33" s="512"/>
      <c r="FF33" s="512"/>
      <c r="FG33" s="512"/>
      <c r="FH33" s="512"/>
      <c r="FI33" s="512"/>
      <c r="FJ33" s="512"/>
      <c r="FK33" s="512"/>
      <c r="FL33" s="512"/>
      <c r="FM33" s="512"/>
      <c r="FN33" s="512"/>
      <c r="FO33" s="512"/>
      <c r="FP33" s="512"/>
      <c r="FQ33" s="512"/>
      <c r="FR33" s="512"/>
      <c r="FS33" s="512"/>
      <c r="FT33" s="512"/>
      <c r="FU33" s="512"/>
      <c r="FV33" s="512"/>
      <c r="FW33" s="512"/>
      <c r="FX33" s="512"/>
      <c r="FY33" s="512"/>
      <c r="FZ33" s="512"/>
      <c r="GA33" s="512"/>
      <c r="GB33" s="512"/>
      <c r="GC33" s="512"/>
      <c r="GD33" s="512"/>
      <c r="GE33" s="512"/>
      <c r="GF33" s="512"/>
      <c r="GG33" s="512"/>
      <c r="GH33" s="512"/>
      <c r="GI33" s="512"/>
      <c r="GJ33" s="512"/>
      <c r="GK33" s="512"/>
      <c r="GL33" s="512"/>
      <c r="GM33" s="512"/>
      <c r="GN33" s="512"/>
      <c r="GO33" s="512"/>
      <c r="GP33" s="512"/>
      <c r="GQ33" s="512"/>
      <c r="GR33" s="512"/>
      <c r="GS33" s="512"/>
      <c r="GT33" s="512"/>
      <c r="GU33" s="512"/>
      <c r="GV33" s="512"/>
      <c r="GW33" s="512"/>
      <c r="GX33" s="512"/>
      <c r="GY33" s="512"/>
      <c r="GZ33" s="512"/>
      <c r="HA33" s="512"/>
      <c r="HB33" s="512"/>
      <c r="HC33" s="512"/>
      <c r="HD33" s="512"/>
      <c r="HE33" s="512"/>
      <c r="HF33" s="512"/>
      <c r="HG33" s="512"/>
      <c r="HH33" s="512"/>
      <c r="HI33" s="512"/>
      <c r="HJ33" s="512"/>
      <c r="HK33" s="512"/>
      <c r="HL33" s="512"/>
      <c r="HM33" s="512"/>
      <c r="HN33" s="512"/>
      <c r="HO33" s="512"/>
      <c r="HP33" s="512"/>
      <c r="HQ33" s="512"/>
      <c r="HR33" s="512"/>
      <c r="HS33" s="512"/>
      <c r="HT33" s="512"/>
      <c r="HU33" s="512"/>
      <c r="HV33" s="512"/>
      <c r="HW33" s="512"/>
      <c r="HX33" s="512"/>
      <c r="HY33" s="512"/>
      <c r="HZ33" s="512"/>
      <c r="IA33" s="512"/>
      <c r="IB33" s="512"/>
      <c r="IC33" s="512"/>
      <c r="ID33" s="512"/>
      <c r="IE33" s="512"/>
      <c r="IF33" s="512"/>
      <c r="IG33" s="512"/>
      <c r="IH33" s="512"/>
      <c r="II33" s="512"/>
      <c r="IJ33" s="512"/>
      <c r="IK33" s="512"/>
      <c r="IL33" s="512"/>
      <c r="IM33" s="512"/>
      <c r="IN33" s="512"/>
      <c r="IO33" s="512"/>
      <c r="IP33" s="512"/>
      <c r="IQ33" s="512"/>
      <c r="IR33" s="512"/>
      <c r="IS33" s="512"/>
      <c r="IT33" s="512"/>
      <c r="IU33" s="512"/>
      <c r="IV33" s="512"/>
    </row>
    <row r="34" spans="1:256">
      <c r="A34" s="500" t="s">
        <v>40</v>
      </c>
      <c r="B34" s="500" t="s">
        <v>41</v>
      </c>
      <c r="C34" s="500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11"/>
      <c r="P34" s="511"/>
      <c r="Q34" s="511"/>
      <c r="R34" s="511"/>
      <c r="S34" s="512"/>
      <c r="T34" s="512"/>
      <c r="U34" s="512"/>
      <c r="V34" s="512"/>
      <c r="W34" s="512"/>
      <c r="X34" s="512"/>
      <c r="Y34" s="512"/>
      <c r="Z34" s="512"/>
      <c r="AA34" s="512"/>
      <c r="AB34" s="512"/>
      <c r="AC34" s="512"/>
      <c r="AD34" s="512"/>
      <c r="AE34" s="512"/>
      <c r="AF34" s="512"/>
      <c r="AG34" s="512"/>
      <c r="AH34" s="512"/>
      <c r="AI34" s="512"/>
      <c r="AJ34" s="512"/>
      <c r="AK34" s="512"/>
      <c r="AL34" s="512"/>
      <c r="AM34" s="512"/>
      <c r="AN34" s="512"/>
      <c r="AO34" s="512"/>
      <c r="AP34" s="512"/>
      <c r="AQ34" s="512"/>
      <c r="AR34" s="512"/>
      <c r="AS34" s="512"/>
      <c r="AT34" s="512"/>
      <c r="AU34" s="512"/>
      <c r="AV34" s="512"/>
      <c r="AW34" s="512"/>
      <c r="AX34" s="512"/>
      <c r="AY34" s="512"/>
      <c r="AZ34" s="512"/>
      <c r="BA34" s="512"/>
      <c r="BB34" s="512"/>
      <c r="BC34" s="512"/>
      <c r="BD34" s="512"/>
      <c r="BE34" s="512"/>
      <c r="BF34" s="512"/>
      <c r="BG34" s="512"/>
      <c r="BH34" s="512"/>
      <c r="BI34" s="512"/>
      <c r="BJ34" s="512"/>
      <c r="BK34" s="512"/>
      <c r="BL34" s="512"/>
      <c r="BM34" s="512"/>
      <c r="BN34" s="512"/>
      <c r="BO34" s="512"/>
      <c r="BP34" s="512"/>
      <c r="BQ34" s="512"/>
      <c r="BR34" s="512"/>
      <c r="BS34" s="512"/>
      <c r="BT34" s="512"/>
      <c r="BU34" s="512"/>
      <c r="BV34" s="512"/>
      <c r="BW34" s="512"/>
      <c r="BX34" s="512"/>
      <c r="BY34" s="512"/>
      <c r="BZ34" s="512"/>
      <c r="CA34" s="512"/>
      <c r="CB34" s="512"/>
      <c r="CC34" s="512"/>
      <c r="CD34" s="512"/>
      <c r="CE34" s="512"/>
      <c r="CF34" s="512"/>
      <c r="CG34" s="512"/>
      <c r="CH34" s="512"/>
      <c r="CI34" s="512"/>
      <c r="CJ34" s="512"/>
      <c r="CK34" s="512"/>
      <c r="CL34" s="512"/>
      <c r="CM34" s="512"/>
      <c r="CN34" s="512"/>
      <c r="CO34" s="512"/>
      <c r="CP34" s="512"/>
      <c r="CQ34" s="512"/>
      <c r="CR34" s="512"/>
      <c r="CS34" s="512"/>
      <c r="CT34" s="512"/>
      <c r="CU34" s="512"/>
      <c r="CV34" s="512"/>
      <c r="CW34" s="512"/>
      <c r="CX34" s="512"/>
      <c r="CY34" s="512"/>
      <c r="CZ34" s="512"/>
      <c r="DA34" s="512"/>
      <c r="DB34" s="512"/>
      <c r="DC34" s="512"/>
      <c r="DD34" s="512"/>
      <c r="DE34" s="512"/>
      <c r="DF34" s="512"/>
      <c r="DG34" s="512"/>
      <c r="DH34" s="512"/>
      <c r="DI34" s="512"/>
      <c r="DJ34" s="512"/>
      <c r="DK34" s="512"/>
      <c r="DL34" s="512"/>
      <c r="DM34" s="512"/>
      <c r="DN34" s="512"/>
      <c r="DO34" s="512"/>
      <c r="DP34" s="512"/>
      <c r="DQ34" s="512"/>
      <c r="DR34" s="512"/>
      <c r="DS34" s="512"/>
      <c r="DT34" s="512"/>
      <c r="DU34" s="512"/>
      <c r="DV34" s="512"/>
      <c r="DW34" s="512"/>
      <c r="DX34" s="512"/>
      <c r="DY34" s="512"/>
      <c r="DZ34" s="512"/>
      <c r="EA34" s="512"/>
      <c r="EB34" s="512"/>
      <c r="EC34" s="512"/>
      <c r="ED34" s="512"/>
      <c r="EE34" s="512"/>
      <c r="EF34" s="512"/>
      <c r="EG34" s="512"/>
      <c r="EH34" s="512"/>
      <c r="EI34" s="512"/>
      <c r="EJ34" s="512"/>
      <c r="EK34" s="512"/>
      <c r="EL34" s="512"/>
      <c r="EM34" s="512"/>
      <c r="EN34" s="512"/>
      <c r="EO34" s="512"/>
      <c r="EP34" s="512"/>
      <c r="EQ34" s="512"/>
      <c r="ER34" s="512"/>
      <c r="ES34" s="512"/>
      <c r="ET34" s="512"/>
      <c r="EU34" s="512"/>
      <c r="EV34" s="512"/>
      <c r="EW34" s="512"/>
      <c r="EX34" s="512"/>
      <c r="EY34" s="512"/>
      <c r="EZ34" s="512"/>
      <c r="FA34" s="512"/>
      <c r="FB34" s="512"/>
      <c r="FC34" s="512"/>
      <c r="FD34" s="512"/>
      <c r="FE34" s="512"/>
      <c r="FF34" s="512"/>
      <c r="FG34" s="512"/>
      <c r="FH34" s="512"/>
      <c r="FI34" s="512"/>
      <c r="FJ34" s="512"/>
      <c r="FK34" s="512"/>
      <c r="FL34" s="512"/>
      <c r="FM34" s="512"/>
      <c r="FN34" s="512"/>
      <c r="FO34" s="512"/>
      <c r="FP34" s="512"/>
      <c r="FQ34" s="512"/>
      <c r="FR34" s="512"/>
      <c r="FS34" s="512"/>
      <c r="FT34" s="512"/>
      <c r="FU34" s="512"/>
      <c r="FV34" s="512"/>
      <c r="FW34" s="512"/>
      <c r="FX34" s="512"/>
      <c r="FY34" s="512"/>
      <c r="FZ34" s="512"/>
      <c r="GA34" s="512"/>
      <c r="GB34" s="512"/>
      <c r="GC34" s="512"/>
      <c r="GD34" s="512"/>
      <c r="GE34" s="512"/>
      <c r="GF34" s="512"/>
      <c r="GG34" s="512"/>
      <c r="GH34" s="512"/>
      <c r="GI34" s="512"/>
      <c r="GJ34" s="512"/>
      <c r="GK34" s="512"/>
      <c r="GL34" s="512"/>
      <c r="GM34" s="512"/>
      <c r="GN34" s="512"/>
      <c r="GO34" s="512"/>
      <c r="GP34" s="512"/>
      <c r="GQ34" s="512"/>
      <c r="GR34" s="512"/>
      <c r="GS34" s="512"/>
      <c r="GT34" s="512"/>
      <c r="GU34" s="512"/>
      <c r="GV34" s="512"/>
      <c r="GW34" s="512"/>
      <c r="GX34" s="512"/>
      <c r="GY34" s="512"/>
      <c r="GZ34" s="512"/>
      <c r="HA34" s="512"/>
      <c r="HB34" s="512"/>
      <c r="HC34" s="512"/>
      <c r="HD34" s="512"/>
      <c r="HE34" s="512"/>
      <c r="HF34" s="512"/>
      <c r="HG34" s="512"/>
      <c r="HH34" s="512"/>
      <c r="HI34" s="512"/>
      <c r="HJ34" s="512"/>
      <c r="HK34" s="512"/>
      <c r="HL34" s="512"/>
      <c r="HM34" s="512"/>
      <c r="HN34" s="512"/>
      <c r="HO34" s="512"/>
      <c r="HP34" s="512"/>
      <c r="HQ34" s="512"/>
      <c r="HR34" s="512"/>
      <c r="HS34" s="512"/>
      <c r="HT34" s="512"/>
      <c r="HU34" s="512"/>
      <c r="HV34" s="512"/>
      <c r="HW34" s="512"/>
      <c r="HX34" s="512"/>
      <c r="HY34" s="512"/>
      <c r="HZ34" s="512"/>
      <c r="IA34" s="512"/>
      <c r="IB34" s="512"/>
      <c r="IC34" s="512"/>
      <c r="ID34" s="512"/>
      <c r="IE34" s="512"/>
      <c r="IF34" s="512"/>
      <c r="IG34" s="512"/>
      <c r="IH34" s="512"/>
      <c r="II34" s="512"/>
      <c r="IJ34" s="512"/>
      <c r="IK34" s="512"/>
      <c r="IL34" s="512"/>
      <c r="IM34" s="512"/>
      <c r="IN34" s="512"/>
      <c r="IO34" s="512"/>
      <c r="IP34" s="512"/>
      <c r="IQ34" s="512"/>
      <c r="IR34" s="512"/>
      <c r="IS34" s="512"/>
      <c r="IT34" s="512"/>
      <c r="IU34" s="512"/>
      <c r="IV34" s="512"/>
    </row>
    <row r="35" spans="1:256">
      <c r="A35" s="500"/>
      <c r="B35" s="500" t="s">
        <v>42</v>
      </c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11"/>
      <c r="P35" s="511"/>
      <c r="Q35" s="511"/>
      <c r="R35" s="511"/>
      <c r="S35" s="512"/>
      <c r="T35" s="512"/>
      <c r="U35" s="512"/>
      <c r="V35" s="512"/>
      <c r="W35" s="512"/>
      <c r="X35" s="512"/>
      <c r="Y35" s="512"/>
      <c r="Z35" s="512"/>
      <c r="AA35" s="512"/>
      <c r="AB35" s="512"/>
      <c r="AC35" s="512"/>
      <c r="AD35" s="512"/>
      <c r="AE35" s="512"/>
      <c r="AF35" s="512"/>
      <c r="AG35" s="512"/>
      <c r="AH35" s="512"/>
      <c r="AI35" s="512"/>
      <c r="AJ35" s="512"/>
      <c r="AK35" s="512"/>
      <c r="AL35" s="512"/>
      <c r="AM35" s="512"/>
      <c r="AN35" s="512"/>
      <c r="AO35" s="512"/>
      <c r="AP35" s="512"/>
      <c r="AQ35" s="512"/>
      <c r="AR35" s="512"/>
      <c r="AS35" s="512"/>
      <c r="AT35" s="512"/>
      <c r="AU35" s="512"/>
      <c r="AV35" s="512"/>
      <c r="AW35" s="512"/>
      <c r="AX35" s="512"/>
      <c r="AY35" s="512"/>
      <c r="AZ35" s="512"/>
      <c r="BA35" s="512"/>
      <c r="BB35" s="512"/>
      <c r="BC35" s="512"/>
      <c r="BD35" s="512"/>
      <c r="BE35" s="512"/>
      <c r="BF35" s="512"/>
      <c r="BG35" s="512"/>
      <c r="BH35" s="512"/>
      <c r="BI35" s="512"/>
      <c r="BJ35" s="512"/>
      <c r="BK35" s="512"/>
      <c r="BL35" s="512"/>
      <c r="BM35" s="512"/>
      <c r="BN35" s="512"/>
      <c r="BO35" s="512"/>
      <c r="BP35" s="512"/>
      <c r="BQ35" s="512"/>
      <c r="BR35" s="512"/>
      <c r="BS35" s="512"/>
      <c r="BT35" s="512"/>
      <c r="BU35" s="512"/>
      <c r="BV35" s="512"/>
      <c r="BW35" s="512"/>
      <c r="BX35" s="512"/>
      <c r="BY35" s="512"/>
      <c r="BZ35" s="512"/>
      <c r="CA35" s="512"/>
      <c r="CB35" s="512"/>
      <c r="CC35" s="512"/>
      <c r="CD35" s="512"/>
      <c r="CE35" s="512"/>
      <c r="CF35" s="512"/>
      <c r="CG35" s="512"/>
      <c r="CH35" s="512"/>
      <c r="CI35" s="512"/>
      <c r="CJ35" s="512"/>
      <c r="CK35" s="512"/>
      <c r="CL35" s="512"/>
      <c r="CM35" s="512"/>
      <c r="CN35" s="512"/>
      <c r="CO35" s="512"/>
      <c r="CP35" s="512"/>
      <c r="CQ35" s="512"/>
      <c r="CR35" s="512"/>
      <c r="CS35" s="512"/>
      <c r="CT35" s="512"/>
      <c r="CU35" s="512"/>
      <c r="CV35" s="512"/>
      <c r="CW35" s="512"/>
      <c r="CX35" s="512"/>
      <c r="CY35" s="512"/>
      <c r="CZ35" s="512"/>
      <c r="DA35" s="512"/>
      <c r="DB35" s="512"/>
      <c r="DC35" s="512"/>
      <c r="DD35" s="512"/>
      <c r="DE35" s="512"/>
      <c r="DF35" s="512"/>
      <c r="DG35" s="512"/>
      <c r="DH35" s="512"/>
      <c r="DI35" s="512"/>
      <c r="DJ35" s="512"/>
      <c r="DK35" s="512"/>
      <c r="DL35" s="512"/>
      <c r="DM35" s="512"/>
      <c r="DN35" s="512"/>
      <c r="DO35" s="512"/>
      <c r="DP35" s="512"/>
      <c r="DQ35" s="512"/>
      <c r="DR35" s="512"/>
      <c r="DS35" s="512"/>
      <c r="DT35" s="512"/>
      <c r="DU35" s="512"/>
      <c r="DV35" s="512"/>
      <c r="DW35" s="512"/>
      <c r="DX35" s="512"/>
      <c r="DY35" s="512"/>
      <c r="DZ35" s="512"/>
      <c r="EA35" s="512"/>
      <c r="EB35" s="512"/>
      <c r="EC35" s="512"/>
      <c r="ED35" s="512"/>
      <c r="EE35" s="512"/>
      <c r="EF35" s="512"/>
      <c r="EG35" s="512"/>
      <c r="EH35" s="512"/>
      <c r="EI35" s="512"/>
      <c r="EJ35" s="512"/>
      <c r="EK35" s="512"/>
      <c r="EL35" s="512"/>
      <c r="EM35" s="512"/>
      <c r="EN35" s="512"/>
      <c r="EO35" s="512"/>
      <c r="EP35" s="512"/>
      <c r="EQ35" s="512"/>
      <c r="ER35" s="512"/>
      <c r="ES35" s="512"/>
      <c r="ET35" s="512"/>
      <c r="EU35" s="512"/>
      <c r="EV35" s="512"/>
      <c r="EW35" s="512"/>
      <c r="EX35" s="512"/>
      <c r="EY35" s="512"/>
      <c r="EZ35" s="512"/>
      <c r="FA35" s="512"/>
      <c r="FB35" s="512"/>
      <c r="FC35" s="512"/>
      <c r="FD35" s="512"/>
      <c r="FE35" s="512"/>
      <c r="FF35" s="512"/>
      <c r="FG35" s="512"/>
      <c r="FH35" s="512"/>
      <c r="FI35" s="512"/>
      <c r="FJ35" s="512"/>
      <c r="FK35" s="512"/>
      <c r="FL35" s="512"/>
      <c r="FM35" s="512"/>
      <c r="FN35" s="512"/>
      <c r="FO35" s="512"/>
      <c r="FP35" s="512"/>
      <c r="FQ35" s="512"/>
      <c r="FR35" s="512"/>
      <c r="FS35" s="512"/>
      <c r="FT35" s="512"/>
      <c r="FU35" s="512"/>
      <c r="FV35" s="512"/>
      <c r="FW35" s="512"/>
      <c r="FX35" s="512"/>
      <c r="FY35" s="512"/>
      <c r="FZ35" s="512"/>
      <c r="GA35" s="512"/>
      <c r="GB35" s="512"/>
      <c r="GC35" s="512"/>
      <c r="GD35" s="512"/>
      <c r="GE35" s="512"/>
      <c r="GF35" s="512"/>
      <c r="GG35" s="512"/>
      <c r="GH35" s="512"/>
      <c r="GI35" s="512"/>
      <c r="GJ35" s="512"/>
      <c r="GK35" s="512"/>
      <c r="GL35" s="512"/>
      <c r="GM35" s="512"/>
      <c r="GN35" s="512"/>
      <c r="GO35" s="512"/>
      <c r="GP35" s="512"/>
      <c r="GQ35" s="512"/>
      <c r="GR35" s="512"/>
      <c r="GS35" s="512"/>
      <c r="GT35" s="512"/>
      <c r="GU35" s="512"/>
      <c r="GV35" s="512"/>
      <c r="GW35" s="512"/>
      <c r="GX35" s="512"/>
      <c r="GY35" s="512"/>
      <c r="GZ35" s="512"/>
      <c r="HA35" s="512"/>
      <c r="HB35" s="512"/>
      <c r="HC35" s="512"/>
      <c r="HD35" s="512"/>
      <c r="HE35" s="512"/>
      <c r="HF35" s="512"/>
      <c r="HG35" s="512"/>
      <c r="HH35" s="512"/>
      <c r="HI35" s="512"/>
      <c r="HJ35" s="512"/>
      <c r="HK35" s="512"/>
      <c r="HL35" s="512"/>
      <c r="HM35" s="512"/>
      <c r="HN35" s="512"/>
      <c r="HO35" s="512"/>
      <c r="HP35" s="512"/>
      <c r="HQ35" s="512"/>
      <c r="HR35" s="512"/>
      <c r="HS35" s="512"/>
      <c r="HT35" s="512"/>
      <c r="HU35" s="512"/>
      <c r="HV35" s="512"/>
      <c r="HW35" s="512"/>
      <c r="HX35" s="512"/>
      <c r="HY35" s="512"/>
      <c r="HZ35" s="512"/>
      <c r="IA35" s="512"/>
      <c r="IB35" s="512"/>
      <c r="IC35" s="512"/>
      <c r="ID35" s="512"/>
      <c r="IE35" s="512"/>
      <c r="IF35" s="512"/>
      <c r="IG35" s="512"/>
      <c r="IH35" s="512"/>
      <c r="II35" s="512"/>
      <c r="IJ35" s="512"/>
      <c r="IK35" s="512"/>
      <c r="IL35" s="512"/>
      <c r="IM35" s="512"/>
      <c r="IN35" s="512"/>
      <c r="IO35" s="512"/>
      <c r="IP35" s="512"/>
      <c r="IQ35" s="512"/>
      <c r="IR35" s="512"/>
      <c r="IS35" s="512"/>
      <c r="IT35" s="512"/>
      <c r="IU35" s="512"/>
      <c r="IV35" s="512"/>
    </row>
    <row r="36" spans="1:256">
      <c r="A36" s="500" t="s">
        <v>43</v>
      </c>
      <c r="B36" s="500" t="s">
        <v>44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11"/>
      <c r="P36" s="511"/>
      <c r="Q36" s="511"/>
      <c r="R36" s="511"/>
      <c r="S36" s="512"/>
      <c r="T36" s="512"/>
      <c r="U36" s="512"/>
      <c r="V36" s="512"/>
      <c r="W36" s="512"/>
      <c r="X36" s="512"/>
      <c r="Y36" s="512"/>
      <c r="Z36" s="512"/>
      <c r="AA36" s="512"/>
      <c r="AB36" s="512"/>
      <c r="AC36" s="512"/>
      <c r="AD36" s="512"/>
      <c r="AE36" s="512"/>
      <c r="AF36" s="512"/>
      <c r="AG36" s="512"/>
      <c r="AH36" s="512"/>
      <c r="AI36" s="512"/>
      <c r="AJ36" s="512"/>
      <c r="AK36" s="512"/>
      <c r="AL36" s="512"/>
      <c r="AM36" s="512"/>
      <c r="AN36" s="512"/>
      <c r="AO36" s="512"/>
      <c r="AP36" s="512"/>
      <c r="AQ36" s="512"/>
      <c r="AR36" s="512"/>
      <c r="AS36" s="512"/>
      <c r="AT36" s="512"/>
      <c r="AU36" s="512"/>
      <c r="AV36" s="512"/>
      <c r="AW36" s="512"/>
      <c r="AX36" s="512"/>
      <c r="AY36" s="512"/>
      <c r="AZ36" s="512"/>
      <c r="BA36" s="512"/>
      <c r="BB36" s="512"/>
      <c r="BC36" s="512"/>
      <c r="BD36" s="512"/>
      <c r="BE36" s="512"/>
      <c r="BF36" s="512"/>
      <c r="BG36" s="512"/>
      <c r="BH36" s="512"/>
      <c r="BI36" s="512"/>
      <c r="BJ36" s="512"/>
      <c r="BK36" s="512"/>
      <c r="BL36" s="512"/>
      <c r="BM36" s="512"/>
      <c r="BN36" s="512"/>
      <c r="BO36" s="512"/>
      <c r="BP36" s="512"/>
      <c r="BQ36" s="512"/>
      <c r="BR36" s="512"/>
      <c r="BS36" s="512"/>
      <c r="BT36" s="512"/>
      <c r="BU36" s="512"/>
      <c r="BV36" s="512"/>
      <c r="BW36" s="512"/>
      <c r="BX36" s="512"/>
      <c r="BY36" s="512"/>
      <c r="BZ36" s="512"/>
      <c r="CA36" s="512"/>
      <c r="CB36" s="512"/>
      <c r="CC36" s="512"/>
      <c r="CD36" s="512"/>
      <c r="CE36" s="512"/>
      <c r="CF36" s="512"/>
      <c r="CG36" s="512"/>
      <c r="CH36" s="512"/>
      <c r="CI36" s="512"/>
      <c r="CJ36" s="512"/>
      <c r="CK36" s="512"/>
      <c r="CL36" s="512"/>
      <c r="CM36" s="512"/>
      <c r="CN36" s="512"/>
      <c r="CO36" s="512"/>
      <c r="CP36" s="512"/>
      <c r="CQ36" s="512"/>
      <c r="CR36" s="512"/>
      <c r="CS36" s="512"/>
      <c r="CT36" s="512"/>
      <c r="CU36" s="512"/>
      <c r="CV36" s="512"/>
      <c r="CW36" s="512"/>
      <c r="CX36" s="512"/>
      <c r="CY36" s="512"/>
      <c r="CZ36" s="512"/>
      <c r="DA36" s="512"/>
      <c r="DB36" s="512"/>
      <c r="DC36" s="512"/>
      <c r="DD36" s="512"/>
      <c r="DE36" s="512"/>
      <c r="DF36" s="512"/>
      <c r="DG36" s="512"/>
      <c r="DH36" s="512"/>
      <c r="DI36" s="512"/>
      <c r="DJ36" s="512"/>
      <c r="DK36" s="512"/>
      <c r="DL36" s="512"/>
      <c r="DM36" s="512"/>
      <c r="DN36" s="512"/>
      <c r="DO36" s="512"/>
      <c r="DP36" s="512"/>
      <c r="DQ36" s="512"/>
      <c r="DR36" s="512"/>
      <c r="DS36" s="512"/>
      <c r="DT36" s="512"/>
      <c r="DU36" s="512"/>
      <c r="DV36" s="512"/>
      <c r="DW36" s="512"/>
      <c r="DX36" s="512"/>
      <c r="DY36" s="512"/>
      <c r="DZ36" s="512"/>
      <c r="EA36" s="512"/>
      <c r="EB36" s="512"/>
      <c r="EC36" s="512"/>
      <c r="ED36" s="512"/>
      <c r="EE36" s="512"/>
      <c r="EF36" s="512"/>
      <c r="EG36" s="512"/>
      <c r="EH36" s="512"/>
      <c r="EI36" s="512"/>
      <c r="EJ36" s="512"/>
      <c r="EK36" s="512"/>
      <c r="EL36" s="512"/>
      <c r="EM36" s="512"/>
      <c r="EN36" s="512"/>
      <c r="EO36" s="512"/>
      <c r="EP36" s="512"/>
      <c r="EQ36" s="512"/>
      <c r="ER36" s="512"/>
      <c r="ES36" s="512"/>
      <c r="ET36" s="512"/>
      <c r="EU36" s="512"/>
      <c r="EV36" s="512"/>
      <c r="EW36" s="512"/>
      <c r="EX36" s="512"/>
      <c r="EY36" s="512"/>
      <c r="EZ36" s="512"/>
      <c r="FA36" s="512"/>
      <c r="FB36" s="512"/>
      <c r="FC36" s="512"/>
      <c r="FD36" s="512"/>
      <c r="FE36" s="512"/>
      <c r="FF36" s="512"/>
      <c r="FG36" s="512"/>
      <c r="FH36" s="512"/>
      <c r="FI36" s="512"/>
      <c r="FJ36" s="512"/>
      <c r="FK36" s="512"/>
      <c r="FL36" s="512"/>
      <c r="FM36" s="512"/>
      <c r="FN36" s="512"/>
      <c r="FO36" s="512"/>
      <c r="FP36" s="512"/>
      <c r="FQ36" s="512"/>
      <c r="FR36" s="512"/>
      <c r="FS36" s="512"/>
      <c r="FT36" s="512"/>
      <c r="FU36" s="512"/>
      <c r="FV36" s="512"/>
      <c r="FW36" s="512"/>
      <c r="FX36" s="512"/>
      <c r="FY36" s="512"/>
      <c r="FZ36" s="512"/>
      <c r="GA36" s="512"/>
      <c r="GB36" s="512"/>
      <c r="GC36" s="512"/>
      <c r="GD36" s="512"/>
      <c r="GE36" s="512"/>
      <c r="GF36" s="512"/>
      <c r="GG36" s="512"/>
      <c r="GH36" s="512"/>
      <c r="GI36" s="512"/>
      <c r="GJ36" s="512"/>
      <c r="GK36" s="512"/>
      <c r="GL36" s="512"/>
      <c r="GM36" s="512"/>
      <c r="GN36" s="512"/>
      <c r="GO36" s="512"/>
      <c r="GP36" s="512"/>
      <c r="GQ36" s="512"/>
      <c r="GR36" s="512"/>
      <c r="GS36" s="512"/>
      <c r="GT36" s="512"/>
      <c r="GU36" s="512"/>
      <c r="GV36" s="512"/>
      <c r="GW36" s="512"/>
      <c r="GX36" s="512"/>
      <c r="GY36" s="512"/>
      <c r="GZ36" s="512"/>
      <c r="HA36" s="512"/>
      <c r="HB36" s="512"/>
      <c r="HC36" s="512"/>
      <c r="HD36" s="512"/>
      <c r="HE36" s="512"/>
      <c r="HF36" s="512"/>
      <c r="HG36" s="512"/>
      <c r="HH36" s="512"/>
      <c r="HI36" s="512"/>
      <c r="HJ36" s="512"/>
      <c r="HK36" s="512"/>
      <c r="HL36" s="512"/>
      <c r="HM36" s="512"/>
      <c r="HN36" s="512"/>
      <c r="HO36" s="512"/>
      <c r="HP36" s="512"/>
      <c r="HQ36" s="512"/>
      <c r="HR36" s="512"/>
      <c r="HS36" s="512"/>
      <c r="HT36" s="512"/>
      <c r="HU36" s="512"/>
      <c r="HV36" s="512"/>
      <c r="HW36" s="512"/>
      <c r="HX36" s="512"/>
      <c r="HY36" s="512"/>
      <c r="HZ36" s="512"/>
      <c r="IA36" s="512"/>
      <c r="IB36" s="512"/>
      <c r="IC36" s="512"/>
      <c r="ID36" s="512"/>
      <c r="IE36" s="512"/>
      <c r="IF36" s="512"/>
      <c r="IG36" s="512"/>
      <c r="IH36" s="512"/>
      <c r="II36" s="512"/>
      <c r="IJ36" s="512"/>
      <c r="IK36" s="512"/>
      <c r="IL36" s="512"/>
      <c r="IM36" s="512"/>
      <c r="IN36" s="512"/>
      <c r="IO36" s="512"/>
      <c r="IP36" s="512"/>
      <c r="IQ36" s="512"/>
      <c r="IR36" s="512"/>
      <c r="IS36" s="512"/>
      <c r="IT36" s="512"/>
      <c r="IU36" s="512"/>
      <c r="IV36" s="512"/>
    </row>
    <row r="37" spans="1:256">
      <c r="A37" s="500"/>
      <c r="B37" s="898" t="s">
        <v>45</v>
      </c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0"/>
      <c r="N37" s="500"/>
      <c r="O37" s="511"/>
      <c r="P37" s="511"/>
      <c r="Q37" s="511"/>
      <c r="R37" s="511"/>
      <c r="S37" s="512"/>
      <c r="T37" s="512"/>
      <c r="U37" s="512"/>
      <c r="V37" s="512"/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512"/>
      <c r="AH37" s="512"/>
      <c r="AI37" s="512"/>
      <c r="AJ37" s="512"/>
      <c r="AK37" s="512"/>
      <c r="AL37" s="512"/>
      <c r="AM37" s="512"/>
      <c r="AN37" s="512"/>
      <c r="AO37" s="512"/>
      <c r="AP37" s="512"/>
      <c r="AQ37" s="512"/>
      <c r="AR37" s="512"/>
      <c r="AS37" s="512"/>
      <c r="AT37" s="512"/>
      <c r="AU37" s="512"/>
      <c r="AV37" s="512"/>
      <c r="AW37" s="512"/>
      <c r="AX37" s="512"/>
      <c r="AY37" s="512"/>
      <c r="AZ37" s="512"/>
      <c r="BA37" s="512"/>
      <c r="BB37" s="512"/>
      <c r="BC37" s="512"/>
      <c r="BD37" s="512"/>
      <c r="BE37" s="512"/>
      <c r="BF37" s="512"/>
      <c r="BG37" s="512"/>
      <c r="BH37" s="512"/>
      <c r="BI37" s="512"/>
      <c r="BJ37" s="512"/>
      <c r="BK37" s="512"/>
      <c r="BL37" s="512"/>
      <c r="BM37" s="512"/>
      <c r="BN37" s="512"/>
      <c r="BO37" s="512"/>
      <c r="BP37" s="512"/>
      <c r="BQ37" s="512"/>
      <c r="BR37" s="512"/>
      <c r="BS37" s="512"/>
      <c r="BT37" s="512"/>
      <c r="BU37" s="512"/>
      <c r="BV37" s="512"/>
      <c r="BW37" s="512"/>
      <c r="BX37" s="512"/>
      <c r="BY37" s="512"/>
      <c r="BZ37" s="512"/>
      <c r="CA37" s="512"/>
      <c r="CB37" s="512"/>
      <c r="CC37" s="512"/>
      <c r="CD37" s="512"/>
      <c r="CE37" s="512"/>
      <c r="CF37" s="512"/>
      <c r="CG37" s="512"/>
      <c r="CH37" s="512"/>
      <c r="CI37" s="512"/>
      <c r="CJ37" s="512"/>
      <c r="CK37" s="512"/>
      <c r="CL37" s="512"/>
      <c r="CM37" s="512"/>
      <c r="CN37" s="512"/>
      <c r="CO37" s="512"/>
      <c r="CP37" s="512"/>
      <c r="CQ37" s="512"/>
      <c r="CR37" s="512"/>
      <c r="CS37" s="512"/>
      <c r="CT37" s="512"/>
      <c r="CU37" s="512"/>
      <c r="CV37" s="512"/>
      <c r="CW37" s="512"/>
      <c r="CX37" s="512"/>
      <c r="CY37" s="512"/>
      <c r="CZ37" s="512"/>
      <c r="DA37" s="512"/>
      <c r="DB37" s="512"/>
      <c r="DC37" s="512"/>
      <c r="DD37" s="512"/>
      <c r="DE37" s="512"/>
      <c r="DF37" s="512"/>
      <c r="DG37" s="512"/>
      <c r="DH37" s="512"/>
      <c r="DI37" s="512"/>
      <c r="DJ37" s="512"/>
      <c r="DK37" s="512"/>
      <c r="DL37" s="512"/>
      <c r="DM37" s="512"/>
      <c r="DN37" s="512"/>
      <c r="DO37" s="512"/>
      <c r="DP37" s="512"/>
      <c r="DQ37" s="512"/>
      <c r="DR37" s="512"/>
      <c r="DS37" s="512"/>
      <c r="DT37" s="512"/>
      <c r="DU37" s="512"/>
      <c r="DV37" s="512"/>
      <c r="DW37" s="512"/>
      <c r="DX37" s="512"/>
      <c r="DY37" s="512"/>
      <c r="DZ37" s="512"/>
      <c r="EA37" s="512"/>
      <c r="EB37" s="512"/>
      <c r="EC37" s="512"/>
      <c r="ED37" s="512"/>
      <c r="EE37" s="512"/>
      <c r="EF37" s="512"/>
      <c r="EG37" s="512"/>
      <c r="EH37" s="512"/>
      <c r="EI37" s="512"/>
      <c r="EJ37" s="512"/>
      <c r="EK37" s="512"/>
      <c r="EL37" s="512"/>
      <c r="EM37" s="512"/>
      <c r="EN37" s="512"/>
      <c r="EO37" s="512"/>
      <c r="EP37" s="512"/>
      <c r="EQ37" s="512"/>
      <c r="ER37" s="512"/>
      <c r="ES37" s="512"/>
      <c r="ET37" s="512"/>
      <c r="EU37" s="512"/>
      <c r="EV37" s="512"/>
      <c r="EW37" s="512"/>
      <c r="EX37" s="512"/>
      <c r="EY37" s="512"/>
      <c r="EZ37" s="512"/>
      <c r="FA37" s="512"/>
      <c r="FB37" s="512"/>
      <c r="FC37" s="512"/>
      <c r="FD37" s="512"/>
      <c r="FE37" s="512"/>
      <c r="FF37" s="512"/>
      <c r="FG37" s="512"/>
      <c r="FH37" s="512"/>
      <c r="FI37" s="512"/>
      <c r="FJ37" s="512"/>
      <c r="FK37" s="512"/>
      <c r="FL37" s="512"/>
      <c r="FM37" s="512"/>
      <c r="FN37" s="512"/>
      <c r="FO37" s="512"/>
      <c r="FP37" s="512"/>
      <c r="FQ37" s="512"/>
      <c r="FR37" s="512"/>
      <c r="FS37" s="512"/>
      <c r="FT37" s="512"/>
      <c r="FU37" s="512"/>
      <c r="FV37" s="512"/>
      <c r="FW37" s="512"/>
      <c r="FX37" s="512"/>
      <c r="FY37" s="512"/>
      <c r="FZ37" s="512"/>
      <c r="GA37" s="512"/>
      <c r="GB37" s="512"/>
      <c r="GC37" s="512"/>
      <c r="GD37" s="512"/>
      <c r="GE37" s="512"/>
      <c r="GF37" s="512"/>
      <c r="GG37" s="512"/>
      <c r="GH37" s="512"/>
      <c r="GI37" s="512"/>
      <c r="GJ37" s="512"/>
      <c r="GK37" s="512"/>
      <c r="GL37" s="512"/>
      <c r="GM37" s="512"/>
      <c r="GN37" s="512"/>
      <c r="GO37" s="512"/>
      <c r="GP37" s="512"/>
      <c r="GQ37" s="512"/>
      <c r="GR37" s="512"/>
      <c r="GS37" s="512"/>
      <c r="GT37" s="512"/>
      <c r="GU37" s="512"/>
      <c r="GV37" s="512"/>
      <c r="GW37" s="512"/>
      <c r="GX37" s="512"/>
      <c r="GY37" s="512"/>
      <c r="GZ37" s="512"/>
      <c r="HA37" s="512"/>
      <c r="HB37" s="512"/>
      <c r="HC37" s="512"/>
      <c r="HD37" s="512"/>
      <c r="HE37" s="512"/>
      <c r="HF37" s="512"/>
      <c r="HG37" s="512"/>
      <c r="HH37" s="512"/>
      <c r="HI37" s="512"/>
      <c r="HJ37" s="512"/>
      <c r="HK37" s="512"/>
      <c r="HL37" s="512"/>
      <c r="HM37" s="512"/>
      <c r="HN37" s="512"/>
      <c r="HO37" s="512"/>
      <c r="HP37" s="512"/>
      <c r="HQ37" s="512"/>
      <c r="HR37" s="512"/>
      <c r="HS37" s="512"/>
      <c r="HT37" s="512"/>
      <c r="HU37" s="512"/>
      <c r="HV37" s="512"/>
      <c r="HW37" s="512"/>
      <c r="HX37" s="512"/>
      <c r="HY37" s="512"/>
      <c r="HZ37" s="512"/>
      <c r="IA37" s="512"/>
      <c r="IB37" s="512"/>
      <c r="IC37" s="512"/>
      <c r="ID37" s="512"/>
      <c r="IE37" s="512"/>
      <c r="IF37" s="512"/>
      <c r="IG37" s="512"/>
      <c r="IH37" s="512"/>
      <c r="II37" s="512"/>
      <c r="IJ37" s="512"/>
      <c r="IK37" s="512"/>
      <c r="IL37" s="512"/>
      <c r="IM37" s="512"/>
      <c r="IN37" s="512"/>
      <c r="IO37" s="512"/>
      <c r="IP37" s="512"/>
      <c r="IQ37" s="512"/>
      <c r="IR37" s="512"/>
      <c r="IS37" s="512"/>
      <c r="IT37" s="512"/>
      <c r="IU37" s="512"/>
      <c r="IV37" s="512"/>
    </row>
    <row r="38" spans="1:256">
      <c r="A38" s="500"/>
      <c r="B38" s="899" t="s">
        <v>46</v>
      </c>
      <c r="C38" s="506"/>
      <c r="D38" s="506"/>
      <c r="E38" s="506"/>
      <c r="F38" s="506"/>
      <c r="G38" s="506"/>
      <c r="H38" s="506"/>
      <c r="I38" s="506"/>
      <c r="J38" s="506"/>
      <c r="K38" s="506"/>
      <c r="L38" s="506"/>
      <c r="M38" s="500"/>
      <c r="N38" s="500"/>
      <c r="O38" s="511"/>
      <c r="P38" s="511"/>
      <c r="Q38" s="511"/>
      <c r="R38" s="511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512"/>
      <c r="AN38" s="512"/>
      <c r="AO38" s="512"/>
      <c r="AP38" s="512"/>
      <c r="AQ38" s="512"/>
      <c r="AR38" s="512"/>
      <c r="AS38" s="512"/>
      <c r="AT38" s="512"/>
      <c r="AU38" s="512"/>
      <c r="AV38" s="512"/>
      <c r="AW38" s="512"/>
      <c r="AX38" s="512"/>
      <c r="AY38" s="512"/>
      <c r="AZ38" s="512"/>
      <c r="BA38" s="512"/>
      <c r="BB38" s="512"/>
      <c r="BC38" s="512"/>
      <c r="BD38" s="512"/>
      <c r="BE38" s="512"/>
      <c r="BF38" s="512"/>
      <c r="BG38" s="512"/>
      <c r="BH38" s="512"/>
      <c r="BI38" s="512"/>
      <c r="BJ38" s="512"/>
      <c r="BK38" s="512"/>
      <c r="BL38" s="512"/>
      <c r="BM38" s="512"/>
      <c r="BN38" s="512"/>
      <c r="BO38" s="512"/>
      <c r="BP38" s="512"/>
      <c r="BQ38" s="512"/>
      <c r="BR38" s="512"/>
      <c r="BS38" s="512"/>
      <c r="BT38" s="512"/>
      <c r="BU38" s="512"/>
      <c r="BV38" s="512"/>
      <c r="BW38" s="512"/>
      <c r="BX38" s="512"/>
      <c r="BY38" s="512"/>
      <c r="BZ38" s="512"/>
      <c r="CA38" s="512"/>
      <c r="CB38" s="512"/>
      <c r="CC38" s="512"/>
      <c r="CD38" s="512"/>
      <c r="CE38" s="512"/>
      <c r="CF38" s="512"/>
      <c r="CG38" s="512"/>
      <c r="CH38" s="512"/>
      <c r="CI38" s="512"/>
      <c r="CJ38" s="512"/>
      <c r="CK38" s="512"/>
      <c r="CL38" s="512"/>
      <c r="CM38" s="512"/>
      <c r="CN38" s="512"/>
      <c r="CO38" s="512"/>
      <c r="CP38" s="512"/>
      <c r="CQ38" s="512"/>
      <c r="CR38" s="512"/>
      <c r="CS38" s="512"/>
      <c r="CT38" s="512"/>
      <c r="CU38" s="512"/>
      <c r="CV38" s="512"/>
      <c r="CW38" s="512"/>
      <c r="CX38" s="512"/>
      <c r="CY38" s="512"/>
      <c r="CZ38" s="512"/>
      <c r="DA38" s="512"/>
      <c r="DB38" s="512"/>
      <c r="DC38" s="512"/>
      <c r="DD38" s="512"/>
      <c r="DE38" s="512"/>
      <c r="DF38" s="512"/>
      <c r="DG38" s="512"/>
      <c r="DH38" s="512"/>
      <c r="DI38" s="512"/>
      <c r="DJ38" s="512"/>
      <c r="DK38" s="512"/>
      <c r="DL38" s="512"/>
      <c r="DM38" s="512"/>
      <c r="DN38" s="512"/>
      <c r="DO38" s="512"/>
      <c r="DP38" s="512"/>
      <c r="DQ38" s="512"/>
      <c r="DR38" s="512"/>
      <c r="DS38" s="512"/>
      <c r="DT38" s="512"/>
      <c r="DU38" s="512"/>
      <c r="DV38" s="512"/>
      <c r="DW38" s="512"/>
      <c r="DX38" s="512"/>
      <c r="DY38" s="512"/>
      <c r="DZ38" s="512"/>
      <c r="EA38" s="512"/>
      <c r="EB38" s="512"/>
      <c r="EC38" s="512"/>
      <c r="ED38" s="512"/>
      <c r="EE38" s="512"/>
      <c r="EF38" s="512"/>
      <c r="EG38" s="512"/>
      <c r="EH38" s="512"/>
      <c r="EI38" s="512"/>
      <c r="EJ38" s="512"/>
      <c r="EK38" s="512"/>
      <c r="EL38" s="512"/>
      <c r="EM38" s="512"/>
      <c r="EN38" s="512"/>
      <c r="EO38" s="512"/>
      <c r="EP38" s="512"/>
      <c r="EQ38" s="512"/>
      <c r="ER38" s="512"/>
      <c r="ES38" s="512"/>
      <c r="ET38" s="512"/>
      <c r="EU38" s="512"/>
      <c r="EV38" s="512"/>
      <c r="EW38" s="512"/>
      <c r="EX38" s="512"/>
      <c r="EY38" s="512"/>
      <c r="EZ38" s="512"/>
      <c r="FA38" s="512"/>
      <c r="FB38" s="512"/>
      <c r="FC38" s="512"/>
      <c r="FD38" s="512"/>
      <c r="FE38" s="512"/>
      <c r="FF38" s="512"/>
      <c r="FG38" s="512"/>
      <c r="FH38" s="512"/>
      <c r="FI38" s="512"/>
      <c r="FJ38" s="512"/>
      <c r="FK38" s="512"/>
      <c r="FL38" s="512"/>
      <c r="FM38" s="512"/>
      <c r="FN38" s="512"/>
      <c r="FO38" s="512"/>
      <c r="FP38" s="512"/>
      <c r="FQ38" s="512"/>
      <c r="FR38" s="512"/>
      <c r="FS38" s="512"/>
      <c r="FT38" s="512"/>
      <c r="FU38" s="512"/>
      <c r="FV38" s="512"/>
      <c r="FW38" s="512"/>
      <c r="FX38" s="512"/>
      <c r="FY38" s="512"/>
      <c r="FZ38" s="512"/>
      <c r="GA38" s="512"/>
      <c r="GB38" s="512"/>
      <c r="GC38" s="512"/>
      <c r="GD38" s="512"/>
      <c r="GE38" s="512"/>
      <c r="GF38" s="512"/>
      <c r="GG38" s="512"/>
      <c r="GH38" s="512"/>
      <c r="GI38" s="512"/>
      <c r="GJ38" s="512"/>
      <c r="GK38" s="512"/>
      <c r="GL38" s="512"/>
      <c r="GM38" s="512"/>
      <c r="GN38" s="512"/>
      <c r="GO38" s="512"/>
      <c r="GP38" s="512"/>
      <c r="GQ38" s="512"/>
      <c r="GR38" s="512"/>
      <c r="GS38" s="512"/>
      <c r="GT38" s="512"/>
      <c r="GU38" s="512"/>
      <c r="GV38" s="512"/>
      <c r="GW38" s="512"/>
      <c r="GX38" s="512"/>
      <c r="GY38" s="512"/>
      <c r="GZ38" s="512"/>
      <c r="HA38" s="512"/>
      <c r="HB38" s="512"/>
      <c r="HC38" s="512"/>
      <c r="HD38" s="512"/>
      <c r="HE38" s="512"/>
      <c r="HF38" s="512"/>
      <c r="HG38" s="512"/>
      <c r="HH38" s="512"/>
      <c r="HI38" s="512"/>
      <c r="HJ38" s="512"/>
      <c r="HK38" s="512"/>
      <c r="HL38" s="512"/>
      <c r="HM38" s="512"/>
      <c r="HN38" s="512"/>
      <c r="HO38" s="512"/>
      <c r="HP38" s="512"/>
      <c r="HQ38" s="512"/>
      <c r="HR38" s="512"/>
      <c r="HS38" s="512"/>
      <c r="HT38" s="512"/>
      <c r="HU38" s="512"/>
      <c r="HV38" s="512"/>
      <c r="HW38" s="512"/>
      <c r="HX38" s="512"/>
      <c r="HY38" s="512"/>
      <c r="HZ38" s="512"/>
      <c r="IA38" s="512"/>
      <c r="IB38" s="512"/>
      <c r="IC38" s="512"/>
      <c r="ID38" s="512"/>
      <c r="IE38" s="512"/>
      <c r="IF38" s="512"/>
      <c r="IG38" s="512"/>
      <c r="IH38" s="512"/>
      <c r="II38" s="512"/>
      <c r="IJ38" s="512"/>
      <c r="IK38" s="512"/>
      <c r="IL38" s="512"/>
      <c r="IM38" s="512"/>
      <c r="IN38" s="512"/>
      <c r="IO38" s="512"/>
      <c r="IP38" s="512"/>
      <c r="IQ38" s="512"/>
      <c r="IR38" s="512"/>
      <c r="IS38" s="512"/>
      <c r="IT38" s="512"/>
      <c r="IU38" s="512"/>
      <c r="IV38" s="512"/>
    </row>
    <row r="39" spans="1:256">
      <c r="A39" s="500"/>
      <c r="B39" s="899" t="s">
        <v>47</v>
      </c>
      <c r="C39" s="506"/>
      <c r="D39" s="506"/>
      <c r="E39" s="506"/>
      <c r="F39" s="506"/>
      <c r="G39" s="506"/>
      <c r="H39" s="506"/>
      <c r="I39" s="506"/>
      <c r="J39" s="506"/>
      <c r="K39" s="506"/>
      <c r="L39" s="506"/>
      <c r="M39" s="500"/>
      <c r="N39" s="500"/>
      <c r="O39" s="511"/>
      <c r="P39" s="511"/>
      <c r="Q39" s="511"/>
      <c r="R39" s="511"/>
      <c r="S39" s="512"/>
      <c r="T39" s="512"/>
      <c r="U39" s="512"/>
      <c r="V39" s="512"/>
      <c r="W39" s="512"/>
      <c r="X39" s="512"/>
      <c r="Y39" s="512"/>
      <c r="Z39" s="512"/>
      <c r="AA39" s="512"/>
      <c r="AB39" s="512"/>
      <c r="AC39" s="512"/>
      <c r="AD39" s="512"/>
      <c r="AE39" s="512"/>
      <c r="AF39" s="512"/>
      <c r="AG39" s="512"/>
      <c r="AH39" s="512"/>
      <c r="AI39" s="512"/>
      <c r="AJ39" s="512"/>
      <c r="AK39" s="512"/>
      <c r="AL39" s="512"/>
      <c r="AM39" s="512"/>
      <c r="AN39" s="512"/>
      <c r="AO39" s="512"/>
      <c r="AP39" s="512"/>
      <c r="AQ39" s="512"/>
      <c r="AR39" s="512"/>
      <c r="AS39" s="512"/>
      <c r="AT39" s="512"/>
      <c r="AU39" s="512"/>
      <c r="AV39" s="512"/>
      <c r="AW39" s="512"/>
      <c r="AX39" s="512"/>
      <c r="AY39" s="512"/>
      <c r="AZ39" s="512"/>
      <c r="BA39" s="512"/>
      <c r="BB39" s="512"/>
      <c r="BC39" s="512"/>
      <c r="BD39" s="512"/>
      <c r="BE39" s="512"/>
      <c r="BF39" s="512"/>
      <c r="BG39" s="512"/>
      <c r="BH39" s="512"/>
      <c r="BI39" s="512"/>
      <c r="BJ39" s="512"/>
      <c r="BK39" s="512"/>
      <c r="BL39" s="512"/>
      <c r="BM39" s="512"/>
      <c r="BN39" s="512"/>
      <c r="BO39" s="512"/>
      <c r="BP39" s="512"/>
      <c r="BQ39" s="512"/>
      <c r="BR39" s="512"/>
      <c r="BS39" s="512"/>
      <c r="BT39" s="512"/>
      <c r="BU39" s="512"/>
      <c r="BV39" s="512"/>
      <c r="BW39" s="512"/>
      <c r="BX39" s="512"/>
      <c r="BY39" s="512"/>
      <c r="BZ39" s="512"/>
      <c r="CA39" s="512"/>
      <c r="CB39" s="512"/>
      <c r="CC39" s="512"/>
      <c r="CD39" s="512"/>
      <c r="CE39" s="512"/>
      <c r="CF39" s="512"/>
      <c r="CG39" s="512"/>
      <c r="CH39" s="512"/>
      <c r="CI39" s="512"/>
      <c r="CJ39" s="512"/>
      <c r="CK39" s="512"/>
      <c r="CL39" s="512"/>
      <c r="CM39" s="512"/>
      <c r="CN39" s="512"/>
      <c r="CO39" s="512"/>
      <c r="CP39" s="512"/>
      <c r="CQ39" s="512"/>
      <c r="CR39" s="512"/>
      <c r="CS39" s="512"/>
      <c r="CT39" s="512"/>
      <c r="CU39" s="512"/>
      <c r="CV39" s="512"/>
      <c r="CW39" s="512"/>
      <c r="CX39" s="512"/>
      <c r="CY39" s="512"/>
      <c r="CZ39" s="512"/>
      <c r="DA39" s="512"/>
      <c r="DB39" s="512"/>
      <c r="DC39" s="512"/>
      <c r="DD39" s="512"/>
      <c r="DE39" s="512"/>
      <c r="DF39" s="512"/>
      <c r="DG39" s="512"/>
      <c r="DH39" s="512"/>
      <c r="DI39" s="512"/>
      <c r="DJ39" s="512"/>
      <c r="DK39" s="512"/>
      <c r="DL39" s="512"/>
      <c r="DM39" s="512"/>
      <c r="DN39" s="512"/>
      <c r="DO39" s="512"/>
      <c r="DP39" s="512"/>
      <c r="DQ39" s="512"/>
      <c r="DR39" s="512"/>
      <c r="DS39" s="512"/>
      <c r="DT39" s="512"/>
      <c r="DU39" s="512"/>
      <c r="DV39" s="512"/>
      <c r="DW39" s="512"/>
      <c r="DX39" s="512"/>
      <c r="DY39" s="512"/>
      <c r="DZ39" s="512"/>
      <c r="EA39" s="512"/>
      <c r="EB39" s="512"/>
      <c r="EC39" s="512"/>
      <c r="ED39" s="512"/>
      <c r="EE39" s="512"/>
      <c r="EF39" s="512"/>
      <c r="EG39" s="512"/>
      <c r="EH39" s="512"/>
      <c r="EI39" s="512"/>
      <c r="EJ39" s="512"/>
      <c r="EK39" s="512"/>
      <c r="EL39" s="512"/>
      <c r="EM39" s="512"/>
      <c r="EN39" s="512"/>
      <c r="EO39" s="512"/>
      <c r="EP39" s="512"/>
      <c r="EQ39" s="512"/>
      <c r="ER39" s="512"/>
      <c r="ES39" s="512"/>
      <c r="ET39" s="512"/>
      <c r="EU39" s="512"/>
      <c r="EV39" s="512"/>
      <c r="EW39" s="512"/>
      <c r="EX39" s="512"/>
      <c r="EY39" s="512"/>
      <c r="EZ39" s="512"/>
      <c r="FA39" s="512"/>
      <c r="FB39" s="512"/>
      <c r="FC39" s="512"/>
      <c r="FD39" s="512"/>
      <c r="FE39" s="512"/>
      <c r="FF39" s="512"/>
      <c r="FG39" s="512"/>
      <c r="FH39" s="512"/>
      <c r="FI39" s="512"/>
      <c r="FJ39" s="512"/>
      <c r="FK39" s="512"/>
      <c r="FL39" s="512"/>
      <c r="FM39" s="512"/>
      <c r="FN39" s="512"/>
      <c r="FO39" s="512"/>
      <c r="FP39" s="512"/>
      <c r="FQ39" s="512"/>
      <c r="FR39" s="512"/>
      <c r="FS39" s="512"/>
      <c r="FT39" s="512"/>
      <c r="FU39" s="512"/>
      <c r="FV39" s="512"/>
      <c r="FW39" s="512"/>
      <c r="FX39" s="512"/>
      <c r="FY39" s="512"/>
      <c r="FZ39" s="512"/>
      <c r="GA39" s="512"/>
      <c r="GB39" s="512"/>
      <c r="GC39" s="512"/>
      <c r="GD39" s="512"/>
      <c r="GE39" s="512"/>
      <c r="GF39" s="512"/>
      <c r="GG39" s="512"/>
      <c r="GH39" s="512"/>
      <c r="GI39" s="512"/>
      <c r="GJ39" s="512"/>
      <c r="GK39" s="512"/>
      <c r="GL39" s="512"/>
      <c r="GM39" s="512"/>
      <c r="GN39" s="512"/>
      <c r="GO39" s="512"/>
      <c r="GP39" s="512"/>
      <c r="GQ39" s="512"/>
      <c r="GR39" s="512"/>
      <c r="GS39" s="512"/>
      <c r="GT39" s="512"/>
      <c r="GU39" s="512"/>
      <c r="GV39" s="512"/>
      <c r="GW39" s="512"/>
      <c r="GX39" s="512"/>
      <c r="GY39" s="512"/>
      <c r="GZ39" s="512"/>
      <c r="HA39" s="512"/>
      <c r="HB39" s="512"/>
      <c r="HC39" s="512"/>
      <c r="HD39" s="512"/>
      <c r="HE39" s="512"/>
      <c r="HF39" s="512"/>
      <c r="HG39" s="512"/>
      <c r="HH39" s="512"/>
      <c r="HI39" s="512"/>
      <c r="HJ39" s="512"/>
      <c r="HK39" s="512"/>
      <c r="HL39" s="512"/>
      <c r="HM39" s="512"/>
      <c r="HN39" s="512"/>
      <c r="HO39" s="512"/>
      <c r="HP39" s="512"/>
      <c r="HQ39" s="512"/>
      <c r="HR39" s="512"/>
      <c r="HS39" s="512"/>
      <c r="HT39" s="512"/>
      <c r="HU39" s="512"/>
      <c r="HV39" s="512"/>
      <c r="HW39" s="512"/>
      <c r="HX39" s="512"/>
      <c r="HY39" s="512"/>
      <c r="HZ39" s="512"/>
      <c r="IA39" s="512"/>
      <c r="IB39" s="512"/>
      <c r="IC39" s="512"/>
      <c r="ID39" s="512"/>
      <c r="IE39" s="512"/>
      <c r="IF39" s="512"/>
      <c r="IG39" s="512"/>
      <c r="IH39" s="512"/>
      <c r="II39" s="512"/>
      <c r="IJ39" s="512"/>
      <c r="IK39" s="512"/>
      <c r="IL39" s="512"/>
      <c r="IM39" s="512"/>
      <c r="IN39" s="512"/>
      <c r="IO39" s="512"/>
      <c r="IP39" s="512"/>
      <c r="IQ39" s="512"/>
      <c r="IR39" s="512"/>
      <c r="IS39" s="512"/>
      <c r="IT39" s="512"/>
      <c r="IU39" s="512"/>
      <c r="IV39" s="512"/>
    </row>
    <row r="40" spans="1:256">
      <c r="A40" s="497" t="s">
        <v>48</v>
      </c>
      <c r="B40" s="496" t="s">
        <v>49</v>
      </c>
      <c r="C40" s="503"/>
      <c r="D40" s="504"/>
      <c r="E40" s="504"/>
      <c r="F40" s="504"/>
      <c r="G40" s="504"/>
      <c r="H40" s="504"/>
      <c r="I40" s="503"/>
      <c r="J40" s="503"/>
      <c r="K40" s="503"/>
      <c r="L40" s="507"/>
      <c r="M40" s="507"/>
      <c r="N40" s="507"/>
      <c r="O40" s="507"/>
      <c r="P40" s="507"/>
      <c r="Q40" s="507"/>
      <c r="R40" s="507"/>
      <c r="S40" s="507"/>
      <c r="T40" s="507"/>
      <c r="U40" s="507"/>
      <c r="V40" s="507"/>
      <c r="W40" s="507"/>
      <c r="X40" s="507"/>
      <c r="Y40" s="507"/>
      <c r="Z40" s="507"/>
      <c r="AA40" s="507"/>
      <c r="AB40" s="507"/>
      <c r="AC40" s="507"/>
      <c r="AD40" s="507"/>
      <c r="AE40" s="507"/>
      <c r="AF40" s="507"/>
      <c r="AG40" s="507"/>
      <c r="AH40" s="507"/>
      <c r="AI40" s="507"/>
      <c r="AJ40" s="507"/>
      <c r="AK40" s="507"/>
      <c r="AL40" s="507"/>
      <c r="AM40" s="507"/>
      <c r="AN40" s="507"/>
      <c r="AO40" s="507"/>
      <c r="AP40" s="507"/>
      <c r="AQ40" s="507"/>
      <c r="AR40" s="507"/>
      <c r="AS40" s="507"/>
      <c r="AT40" s="507"/>
      <c r="AU40" s="507"/>
      <c r="AV40" s="507"/>
      <c r="AW40" s="507"/>
      <c r="AX40" s="507"/>
      <c r="AY40" s="507"/>
      <c r="AZ40" s="507"/>
      <c r="BA40" s="507"/>
      <c r="BB40" s="507"/>
      <c r="BC40" s="507"/>
      <c r="BD40" s="507"/>
      <c r="BE40" s="507"/>
      <c r="BF40" s="507"/>
      <c r="BG40" s="507"/>
      <c r="BH40" s="507"/>
      <c r="BI40" s="507"/>
      <c r="BJ40" s="507"/>
      <c r="BK40" s="507"/>
      <c r="BL40" s="507"/>
      <c r="BM40" s="507"/>
      <c r="BN40" s="507"/>
      <c r="BO40" s="507"/>
      <c r="BP40" s="507"/>
      <c r="BQ40" s="507"/>
      <c r="BR40" s="507"/>
      <c r="BS40" s="507"/>
      <c r="BT40" s="507"/>
      <c r="BU40" s="507"/>
      <c r="BV40" s="507"/>
      <c r="BW40" s="507"/>
      <c r="BX40" s="507"/>
      <c r="BY40" s="507"/>
      <c r="BZ40" s="507"/>
      <c r="CA40" s="507"/>
      <c r="CB40" s="507"/>
      <c r="CC40" s="507"/>
      <c r="CD40" s="507"/>
      <c r="CE40" s="507"/>
      <c r="CF40" s="507"/>
      <c r="CG40" s="507"/>
      <c r="CH40" s="507"/>
      <c r="CI40" s="507"/>
      <c r="CJ40" s="507"/>
      <c r="CK40" s="507"/>
      <c r="CL40" s="507"/>
      <c r="CM40" s="507"/>
      <c r="CN40" s="507"/>
      <c r="CO40" s="507"/>
      <c r="CP40" s="507"/>
      <c r="CQ40" s="507"/>
      <c r="CR40" s="507"/>
      <c r="CS40" s="507"/>
      <c r="CT40" s="507"/>
      <c r="CU40" s="507"/>
      <c r="CV40" s="507"/>
      <c r="CW40" s="507"/>
      <c r="CX40" s="507"/>
      <c r="CY40" s="507"/>
      <c r="CZ40" s="507"/>
      <c r="DA40" s="507"/>
      <c r="DB40" s="507"/>
      <c r="DC40" s="507"/>
      <c r="DD40" s="507"/>
      <c r="DE40" s="507"/>
      <c r="DF40" s="507"/>
      <c r="DG40" s="507"/>
      <c r="DH40" s="507"/>
      <c r="DI40" s="507"/>
      <c r="DJ40" s="507"/>
      <c r="DK40" s="507"/>
      <c r="DL40" s="507"/>
      <c r="DM40" s="507"/>
      <c r="DN40" s="507"/>
      <c r="DO40" s="507"/>
      <c r="DP40" s="507"/>
      <c r="DQ40" s="507"/>
      <c r="DR40" s="507"/>
      <c r="DS40" s="507"/>
      <c r="DT40" s="507"/>
      <c r="DU40" s="507"/>
      <c r="DV40" s="507"/>
      <c r="DW40" s="507"/>
      <c r="DX40" s="507"/>
      <c r="DY40" s="507"/>
      <c r="DZ40" s="507"/>
      <c r="EA40" s="507"/>
      <c r="EB40" s="507"/>
      <c r="EC40" s="507"/>
      <c r="ED40" s="507"/>
      <c r="EE40" s="507"/>
      <c r="EF40" s="507"/>
      <c r="EG40" s="507"/>
      <c r="EH40" s="507"/>
      <c r="EI40" s="507"/>
      <c r="EJ40" s="507"/>
      <c r="EK40" s="507"/>
      <c r="EL40" s="507"/>
      <c r="EM40" s="507"/>
      <c r="EN40" s="507"/>
      <c r="EO40" s="507"/>
      <c r="EP40" s="507"/>
      <c r="EQ40" s="507"/>
      <c r="ER40" s="507"/>
      <c r="ES40" s="507"/>
      <c r="ET40" s="507"/>
      <c r="EU40" s="507"/>
      <c r="EV40" s="507"/>
      <c r="EW40" s="507"/>
      <c r="EX40" s="507"/>
      <c r="EY40" s="507"/>
      <c r="EZ40" s="507"/>
      <c r="FA40" s="507"/>
      <c r="FB40" s="507"/>
      <c r="FC40" s="507"/>
      <c r="FD40" s="507"/>
      <c r="FE40" s="507"/>
      <c r="FF40" s="507"/>
      <c r="FG40" s="507"/>
      <c r="FH40" s="507"/>
      <c r="FI40" s="507"/>
      <c r="FJ40" s="507"/>
      <c r="FK40" s="507"/>
      <c r="FL40" s="507"/>
      <c r="FM40" s="507"/>
      <c r="FN40" s="507"/>
      <c r="FO40" s="507"/>
      <c r="FP40" s="507"/>
      <c r="FQ40" s="507"/>
      <c r="FR40" s="507"/>
      <c r="FS40" s="507"/>
      <c r="FT40" s="507"/>
      <c r="FU40" s="507"/>
      <c r="FV40" s="507"/>
      <c r="FW40" s="507"/>
      <c r="FX40" s="507"/>
      <c r="FY40" s="507"/>
      <c r="FZ40" s="507"/>
      <c r="GA40" s="507"/>
      <c r="GB40" s="507"/>
      <c r="GC40" s="507"/>
      <c r="GD40" s="507"/>
      <c r="GE40" s="507"/>
      <c r="GF40" s="507"/>
      <c r="GG40" s="507"/>
      <c r="GH40" s="507"/>
      <c r="GI40" s="507"/>
      <c r="GJ40" s="507"/>
      <c r="GK40" s="507"/>
      <c r="GL40" s="507"/>
      <c r="GM40" s="507"/>
      <c r="GN40" s="507"/>
      <c r="GO40" s="507"/>
      <c r="GP40" s="507"/>
      <c r="GQ40" s="507"/>
      <c r="GR40" s="507"/>
      <c r="GS40" s="507"/>
      <c r="GT40" s="507"/>
      <c r="GU40" s="507"/>
      <c r="GV40" s="507"/>
      <c r="GW40" s="507"/>
      <c r="GX40" s="507"/>
      <c r="GY40" s="507"/>
      <c r="GZ40" s="507"/>
      <c r="HA40" s="507"/>
      <c r="HB40" s="507"/>
      <c r="HC40" s="507"/>
      <c r="HD40" s="507"/>
      <c r="HE40" s="507"/>
      <c r="HF40" s="507"/>
      <c r="HG40" s="507"/>
      <c r="HH40" s="507"/>
      <c r="HI40" s="507"/>
      <c r="HJ40" s="507"/>
      <c r="HK40" s="507"/>
      <c r="HL40" s="507"/>
      <c r="HM40" s="507"/>
      <c r="HN40" s="507"/>
      <c r="HO40" s="507"/>
      <c r="HP40" s="507"/>
      <c r="HQ40" s="507"/>
      <c r="HR40" s="507"/>
      <c r="HS40" s="507"/>
      <c r="HT40" s="507"/>
      <c r="HU40" s="507"/>
      <c r="HV40" s="507"/>
      <c r="HW40" s="507"/>
      <c r="HX40" s="507"/>
      <c r="HY40" s="507"/>
      <c r="HZ40" s="507"/>
      <c r="IA40" s="507"/>
      <c r="IB40" s="507"/>
      <c r="IC40" s="507"/>
      <c r="ID40" s="507"/>
      <c r="IE40" s="507"/>
      <c r="IF40" s="507"/>
      <c r="IG40" s="507"/>
      <c r="IH40" s="507"/>
      <c r="II40" s="507"/>
      <c r="IJ40" s="507"/>
      <c r="IK40" s="507"/>
      <c r="IL40" s="507"/>
      <c r="IM40" s="507"/>
      <c r="IN40" s="507"/>
      <c r="IO40" s="507"/>
      <c r="IP40" s="507"/>
      <c r="IQ40" s="507"/>
      <c r="IR40" s="507"/>
      <c r="IS40" s="507"/>
      <c r="IT40" s="507"/>
      <c r="IU40" s="507"/>
      <c r="IV40" s="507"/>
    </row>
  </sheetData>
  <mergeCells count="1">
    <mergeCell ref="P1:R1"/>
  </mergeCells>
  <phoneticPr fontId="42" type="noConversion"/>
  <printOptions horizontalCentered="1"/>
  <pageMargins left="0.2" right="0.2" top="0.2" bottom="0.2" header="0.31" footer="0.31"/>
  <pageSetup paperSize="9" scale="72" orientation="landscape" r:id="rId1"/>
  <headerFooter alignWithMargins="0">
    <oddFooter>&amp;L&amp;F &amp;A&amp;C&amp;P of 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71"/>
  <sheetViews>
    <sheetView view="pageBreakPreview" topLeftCell="A116" zoomScaleNormal="100" zoomScaleSheetLayoutView="100" workbookViewId="0">
      <selection activeCell="A120" sqref="A120:XFD125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8.69921875" style="32" customWidth="1"/>
    <col min="13" max="13" width="8" style="32" customWidth="1"/>
    <col min="14" max="14" width="8.59765625" style="32" customWidth="1"/>
    <col min="15" max="15" width="11.796875" style="32" customWidth="1"/>
    <col min="16" max="16" width="6.79687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872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266" t="s">
        <v>68</v>
      </c>
      <c r="Q9" s="81" t="s">
        <v>69</v>
      </c>
      <c r="R9" s="82"/>
    </row>
    <row r="10" spans="1:18" ht="15.6" customHeight="1">
      <c r="A10" s="311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9"/>
      <c r="J10" s="1090" t="s">
        <v>76</v>
      </c>
      <c r="K10" s="1092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267"/>
      <c r="Q10" s="354"/>
      <c r="R10" s="43"/>
    </row>
    <row r="11" spans="1:18" ht="27" thickBot="1">
      <c r="A11" s="820"/>
      <c r="B11" s="634"/>
      <c r="C11" s="634"/>
      <c r="D11" s="821"/>
      <c r="E11" s="822" t="s">
        <v>82</v>
      </c>
      <c r="F11" s="823" t="s">
        <v>83</v>
      </c>
      <c r="G11" s="822" t="s">
        <v>82</v>
      </c>
      <c r="H11" s="823" t="s">
        <v>83</v>
      </c>
      <c r="I11" s="824" t="s">
        <v>84</v>
      </c>
      <c r="J11" s="1091"/>
      <c r="K11" s="1093"/>
      <c r="L11" s="636" t="s">
        <v>85</v>
      </c>
      <c r="M11" s="825" t="s">
        <v>86</v>
      </c>
      <c r="N11" s="634" t="s">
        <v>86</v>
      </c>
      <c r="O11" s="825" t="s">
        <v>87</v>
      </c>
      <c r="P11" s="1268"/>
      <c r="Q11" s="826" t="s">
        <v>88</v>
      </c>
      <c r="R11" s="635" t="s">
        <v>89</v>
      </c>
    </row>
    <row r="12" spans="1:18" ht="20.100000000000001" customHeight="1">
      <c r="A12" s="817">
        <v>1</v>
      </c>
      <c r="B12" s="1095" t="s">
        <v>285</v>
      </c>
      <c r="C12" s="1095" t="s">
        <v>61</v>
      </c>
      <c r="D12" s="673" t="s">
        <v>91</v>
      </c>
      <c r="E12" s="553">
        <v>11048.400000000001</v>
      </c>
      <c r="F12" s="674" t="s">
        <v>92</v>
      </c>
      <c r="G12" s="675">
        <f>J12*0.93</f>
        <v>14344.320000000002</v>
      </c>
      <c r="H12" s="674" t="s">
        <v>92</v>
      </c>
      <c r="I12" s="736">
        <f>G12/E12-1</f>
        <v>0.29831649831649831</v>
      </c>
      <c r="J12" s="758">
        <v>15424</v>
      </c>
      <c r="K12" s="711">
        <f>J12*0.6</f>
        <v>9254.4</v>
      </c>
      <c r="L12" s="677">
        <v>0</v>
      </c>
      <c r="M12" s="689">
        <v>0</v>
      </c>
      <c r="N12" s="677">
        <v>56</v>
      </c>
      <c r="O12" s="790" t="e">
        <f t="shared" ref="O12:O43" si="0">(G12-L12-M12+N12)*$O$8</f>
        <v>#REF!</v>
      </c>
      <c r="P12" s="852">
        <f t="shared" ref="P12:P27" si="1">P28+200</f>
        <v>3900</v>
      </c>
      <c r="Q12" s="1094" t="e">
        <f>#REF!</f>
        <v>#REF!</v>
      </c>
      <c r="R12" s="1099" t="e">
        <f>#REF!</f>
        <v>#REF!</v>
      </c>
    </row>
    <row r="13" spans="1:18" ht="20.100000000000001" customHeight="1">
      <c r="A13" s="51">
        <f>A12+1</f>
        <v>2</v>
      </c>
      <c r="B13" s="1095"/>
      <c r="C13" s="1095"/>
      <c r="D13" s="339" t="s">
        <v>93</v>
      </c>
      <c r="E13" s="318">
        <v>8611.8000000000011</v>
      </c>
      <c r="F13" s="50" t="s">
        <v>94</v>
      </c>
      <c r="G13" s="318">
        <f t="shared" ref="G13:G22" si="2">J13*0.93</f>
        <v>12634.980000000001</v>
      </c>
      <c r="H13" s="50" t="s">
        <v>94</v>
      </c>
      <c r="I13" s="734">
        <f t="shared" ref="I13:I43" si="3">G13/E13-1</f>
        <v>0.46717062634989204</v>
      </c>
      <c r="J13" s="742">
        <v>13586</v>
      </c>
      <c r="K13" s="639">
        <f t="shared" ref="K13:K25" si="4">J13*0.6</f>
        <v>8151.5999999999995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847">
        <f t="shared" si="1"/>
        <v>2800</v>
      </c>
      <c r="Q13" s="1094"/>
      <c r="R13" s="1099"/>
    </row>
    <row r="14" spans="1:18" ht="20.100000000000001" customHeight="1">
      <c r="A14" s="815">
        <v>3</v>
      </c>
      <c r="B14" s="1095"/>
      <c r="C14" s="1095"/>
      <c r="D14" s="42" t="s">
        <v>95</v>
      </c>
      <c r="E14" s="315">
        <v>7068</v>
      </c>
      <c r="F14" s="316" t="s">
        <v>96</v>
      </c>
      <c r="G14" s="315">
        <f t="shared" si="2"/>
        <v>7068</v>
      </c>
      <c r="H14" s="316" t="s">
        <v>96</v>
      </c>
      <c r="I14" s="735">
        <f t="shared" si="3"/>
        <v>0</v>
      </c>
      <c r="J14" s="743">
        <v>7600</v>
      </c>
      <c r="K14" s="543">
        <f t="shared" si="4"/>
        <v>4560</v>
      </c>
      <c r="L14" s="560">
        <v>0</v>
      </c>
      <c r="M14" s="335">
        <v>0</v>
      </c>
      <c r="N14" s="560">
        <v>56</v>
      </c>
      <c r="O14" s="386" t="e">
        <f t="shared" si="0"/>
        <v>#REF!</v>
      </c>
      <c r="P14" s="864">
        <f t="shared" si="1"/>
        <v>2350</v>
      </c>
      <c r="Q14" s="1094"/>
      <c r="R14" s="1099"/>
    </row>
    <row r="15" spans="1:18" ht="20.100000000000001" customHeight="1">
      <c r="A15" s="815">
        <v>4</v>
      </c>
      <c r="B15" s="1095"/>
      <c r="C15" s="1095"/>
      <c r="D15" s="312" t="s">
        <v>97</v>
      </c>
      <c r="E15" s="313">
        <v>6045</v>
      </c>
      <c r="F15" s="317" t="s">
        <v>98</v>
      </c>
      <c r="G15" s="652">
        <f t="shared" si="2"/>
        <v>8279.7900000000009</v>
      </c>
      <c r="H15" s="317" t="s">
        <v>98</v>
      </c>
      <c r="I15" s="736">
        <f t="shared" si="3"/>
        <v>0.36969230769230776</v>
      </c>
      <c r="J15" s="755">
        <v>8903</v>
      </c>
      <c r="K15" s="518">
        <f t="shared" si="4"/>
        <v>5341.8</v>
      </c>
      <c r="L15" s="312">
        <v>0</v>
      </c>
      <c r="M15" s="331">
        <v>0</v>
      </c>
      <c r="N15" s="312">
        <v>56</v>
      </c>
      <c r="O15" s="519" t="e">
        <f t="shared" si="0"/>
        <v>#REF!</v>
      </c>
      <c r="P15" s="849">
        <f t="shared" si="1"/>
        <v>2800</v>
      </c>
      <c r="Q15" s="1094"/>
      <c r="R15" s="1099"/>
    </row>
    <row r="16" spans="1:18" ht="20.100000000000001" customHeight="1">
      <c r="A16" s="51">
        <v>5</v>
      </c>
      <c r="B16" s="1095"/>
      <c r="C16" s="1095"/>
      <c r="D16" s="47" t="s">
        <v>100</v>
      </c>
      <c r="E16" s="318">
        <v>5040.6000000000004</v>
      </c>
      <c r="F16" s="319" t="s">
        <v>101</v>
      </c>
      <c r="G16" s="654">
        <f t="shared" si="2"/>
        <v>7017.7800000000007</v>
      </c>
      <c r="H16" s="319" t="s">
        <v>101</v>
      </c>
      <c r="I16" s="734">
        <f t="shared" si="3"/>
        <v>0.39225092250922522</v>
      </c>
      <c r="J16" s="756">
        <v>7546</v>
      </c>
      <c r="K16" s="523">
        <f t="shared" si="4"/>
        <v>4527.5999999999995</v>
      </c>
      <c r="L16" s="339">
        <v>0</v>
      </c>
      <c r="M16" s="340">
        <v>0</v>
      </c>
      <c r="N16" s="339">
        <v>56</v>
      </c>
      <c r="O16" s="524" t="e">
        <f t="shared" si="0"/>
        <v>#REF!</v>
      </c>
      <c r="P16" s="850">
        <f t="shared" si="1"/>
        <v>2300</v>
      </c>
      <c r="Q16" s="1094"/>
      <c r="R16" s="1099"/>
    </row>
    <row r="17" spans="1:18" ht="20.100000000000001" customHeight="1">
      <c r="A17" s="815">
        <f>A16+1</f>
        <v>6</v>
      </c>
      <c r="B17" s="1095"/>
      <c r="C17" s="1095"/>
      <c r="D17" s="47" t="s">
        <v>103</v>
      </c>
      <c r="E17" s="318">
        <v>4147.8</v>
      </c>
      <c r="F17" s="319" t="s">
        <v>104</v>
      </c>
      <c r="G17" s="318">
        <f t="shared" si="2"/>
        <v>4147.8</v>
      </c>
      <c r="H17" s="319" t="s">
        <v>104</v>
      </c>
      <c r="I17" s="734">
        <f t="shared" si="3"/>
        <v>0</v>
      </c>
      <c r="J17" s="742">
        <v>4460</v>
      </c>
      <c r="K17" s="639">
        <f t="shared" si="4"/>
        <v>2676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850">
        <f t="shared" si="1"/>
        <v>1800</v>
      </c>
      <c r="Q17" s="1094"/>
      <c r="R17" s="1099"/>
    </row>
    <row r="18" spans="1:18" ht="20.100000000000001" customHeight="1">
      <c r="A18" s="815">
        <v>7</v>
      </c>
      <c r="B18" s="1095"/>
      <c r="C18" s="1095"/>
      <c r="D18" s="308" t="s">
        <v>106</v>
      </c>
      <c r="E18" s="315">
        <v>3385.2000000000003</v>
      </c>
      <c r="F18" s="321" t="s">
        <v>107</v>
      </c>
      <c r="G18" s="315">
        <f t="shared" si="2"/>
        <v>3385.2000000000003</v>
      </c>
      <c r="H18" s="321" t="s">
        <v>107</v>
      </c>
      <c r="I18" s="735">
        <f t="shared" si="3"/>
        <v>0</v>
      </c>
      <c r="J18" s="743">
        <v>3640</v>
      </c>
      <c r="K18" s="543">
        <f t="shared" si="4"/>
        <v>2184</v>
      </c>
      <c r="L18" s="42">
        <v>0</v>
      </c>
      <c r="M18" s="335">
        <v>0</v>
      </c>
      <c r="N18" s="42">
        <v>56</v>
      </c>
      <c r="O18" s="533" t="e">
        <f t="shared" si="0"/>
        <v>#REF!</v>
      </c>
      <c r="P18" s="865">
        <f t="shared" si="1"/>
        <v>1300</v>
      </c>
      <c r="Q18" s="1094"/>
      <c r="R18" s="1099"/>
    </row>
    <row r="19" spans="1:18" ht="20.100000000000001" customHeight="1">
      <c r="A19" s="51">
        <v>8</v>
      </c>
      <c r="B19" s="1095"/>
      <c r="C19" s="1095"/>
      <c r="D19" s="48" t="s">
        <v>109</v>
      </c>
      <c r="E19" s="313">
        <v>3534</v>
      </c>
      <c r="F19" s="317" t="s">
        <v>110</v>
      </c>
      <c r="G19" s="652">
        <f t="shared" si="2"/>
        <v>5758.56</v>
      </c>
      <c r="H19" s="317" t="s">
        <v>110</v>
      </c>
      <c r="I19" s="736">
        <f t="shared" si="3"/>
        <v>0.62947368421052641</v>
      </c>
      <c r="J19" s="755">
        <v>6192</v>
      </c>
      <c r="K19" s="518">
        <f t="shared" si="4"/>
        <v>3715.2</v>
      </c>
      <c r="L19" s="312">
        <v>0</v>
      </c>
      <c r="M19" s="331">
        <v>0</v>
      </c>
      <c r="N19" s="312">
        <v>56</v>
      </c>
      <c r="O19" s="721" t="e">
        <f t="shared" si="0"/>
        <v>#REF!</v>
      </c>
      <c r="P19" s="860">
        <f t="shared" si="1"/>
        <v>1620</v>
      </c>
      <c r="Q19" s="1094"/>
      <c r="R19" s="1099"/>
    </row>
    <row r="20" spans="1:18" ht="20.100000000000001" customHeight="1">
      <c r="A20" s="815">
        <f t="shared" ref="A20:A43" si="5">A19+1</f>
        <v>9</v>
      </c>
      <c r="B20" s="1095"/>
      <c r="C20" s="1095"/>
      <c r="D20" s="47" t="s">
        <v>111</v>
      </c>
      <c r="E20" s="318">
        <v>3310.8</v>
      </c>
      <c r="F20" s="319" t="s">
        <v>112</v>
      </c>
      <c r="G20" s="654">
        <f t="shared" si="2"/>
        <v>5340.06</v>
      </c>
      <c r="H20" s="319" t="s">
        <v>112</v>
      </c>
      <c r="I20" s="734">
        <f t="shared" si="3"/>
        <v>0.61292134831460676</v>
      </c>
      <c r="J20" s="756">
        <v>5742</v>
      </c>
      <c r="K20" s="523">
        <f t="shared" si="4"/>
        <v>3445.2</v>
      </c>
      <c r="L20" s="339">
        <v>0</v>
      </c>
      <c r="M20" s="340">
        <v>0</v>
      </c>
      <c r="N20" s="339">
        <v>56</v>
      </c>
      <c r="O20" s="726" t="e">
        <f t="shared" si="0"/>
        <v>#REF!</v>
      </c>
      <c r="P20" s="847">
        <f t="shared" si="1"/>
        <v>1420</v>
      </c>
      <c r="Q20" s="1094"/>
      <c r="R20" s="1099"/>
    </row>
    <row r="21" spans="1:18" ht="20.100000000000001" customHeight="1">
      <c r="A21" s="51">
        <f t="shared" si="5"/>
        <v>10</v>
      </c>
      <c r="B21" s="1095"/>
      <c r="C21" s="1095"/>
      <c r="D21" s="47" t="s">
        <v>113</v>
      </c>
      <c r="E21" s="318">
        <v>3087.6000000000004</v>
      </c>
      <c r="F21" s="319" t="s">
        <v>114</v>
      </c>
      <c r="G21" s="654">
        <f t="shared" si="2"/>
        <v>5036.88</v>
      </c>
      <c r="H21" s="319" t="s">
        <v>114</v>
      </c>
      <c r="I21" s="734">
        <f t="shared" si="3"/>
        <v>0.63132530120481922</v>
      </c>
      <c r="J21" s="756">
        <v>5416</v>
      </c>
      <c r="K21" s="523">
        <f t="shared" si="4"/>
        <v>3249.6</v>
      </c>
      <c r="L21" s="339">
        <v>0</v>
      </c>
      <c r="M21" s="340">
        <v>0</v>
      </c>
      <c r="N21" s="339">
        <v>56</v>
      </c>
      <c r="O21" s="726" t="e">
        <f t="shared" si="0"/>
        <v>#REF!</v>
      </c>
      <c r="P21" s="847">
        <f t="shared" si="1"/>
        <v>1270</v>
      </c>
      <c r="Q21" s="1094"/>
      <c r="R21" s="1099"/>
    </row>
    <row r="22" spans="1:18" ht="20.100000000000001" customHeight="1">
      <c r="A22" s="815">
        <f t="shared" si="5"/>
        <v>11</v>
      </c>
      <c r="B22" s="1095"/>
      <c r="C22" s="1095"/>
      <c r="D22" s="47" t="s">
        <v>115</v>
      </c>
      <c r="E22" s="318">
        <v>2864.4</v>
      </c>
      <c r="F22" s="319" t="s">
        <v>116</v>
      </c>
      <c r="G22" s="318">
        <f t="shared" si="2"/>
        <v>2864.4</v>
      </c>
      <c r="H22" s="319" t="s">
        <v>116</v>
      </c>
      <c r="I22" s="734">
        <f t="shared" si="3"/>
        <v>0</v>
      </c>
      <c r="J22" s="742">
        <v>3080</v>
      </c>
      <c r="K22" s="639">
        <f t="shared" si="4"/>
        <v>1848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847">
        <f t="shared" si="1"/>
        <v>1120</v>
      </c>
      <c r="Q22" s="1094"/>
      <c r="R22" s="1099"/>
    </row>
    <row r="23" spans="1:18" ht="20.100000000000001" customHeight="1">
      <c r="A23" s="51">
        <f t="shared" si="5"/>
        <v>12</v>
      </c>
      <c r="B23" s="1095"/>
      <c r="C23" s="1095"/>
      <c r="D23" s="322" t="s">
        <v>117</v>
      </c>
      <c r="E23" s="323">
        <v>2659.8</v>
      </c>
      <c r="F23" s="324" t="s">
        <v>118</v>
      </c>
      <c r="G23" s="323">
        <f>J23*0.93</f>
        <v>2659.8</v>
      </c>
      <c r="H23" s="324" t="s">
        <v>118</v>
      </c>
      <c r="I23" s="737">
        <f t="shared" si="3"/>
        <v>0</v>
      </c>
      <c r="J23" s="744">
        <v>2860</v>
      </c>
      <c r="K23" s="640">
        <f t="shared" si="4"/>
        <v>1716</v>
      </c>
      <c r="L23" s="344">
        <v>0</v>
      </c>
      <c r="M23" s="345">
        <v>0</v>
      </c>
      <c r="N23" s="344">
        <v>56</v>
      </c>
      <c r="O23" s="346" t="e">
        <f t="shared" si="0"/>
        <v>#REF!</v>
      </c>
      <c r="P23" s="866">
        <f t="shared" si="1"/>
        <v>1030</v>
      </c>
      <c r="Q23" s="1094"/>
      <c r="R23" s="1099"/>
    </row>
    <row r="24" spans="1:18" ht="20.100000000000001" customHeight="1">
      <c r="A24" s="51">
        <f t="shared" si="5"/>
        <v>13</v>
      </c>
      <c r="B24" s="1095"/>
      <c r="C24" s="1095"/>
      <c r="D24" s="47" t="s">
        <v>119</v>
      </c>
      <c r="E24" s="318">
        <v>2455.2000000000003</v>
      </c>
      <c r="F24" s="319" t="s">
        <v>120</v>
      </c>
      <c r="G24" s="318">
        <f t="shared" ref="G24:G43" si="6">J24*0.93</f>
        <v>2455.2000000000003</v>
      </c>
      <c r="H24" s="319" t="s">
        <v>120</v>
      </c>
      <c r="I24" s="734">
        <f t="shared" si="3"/>
        <v>0</v>
      </c>
      <c r="J24" s="742">
        <v>2640</v>
      </c>
      <c r="K24" s="639">
        <f t="shared" si="4"/>
        <v>1584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847">
        <f t="shared" si="1"/>
        <v>940</v>
      </c>
      <c r="Q24" s="1094"/>
      <c r="R24" s="1099"/>
    </row>
    <row r="25" spans="1:18" ht="20.100000000000001" customHeight="1">
      <c r="A25" s="51">
        <f t="shared" si="5"/>
        <v>14</v>
      </c>
      <c r="B25" s="1095"/>
      <c r="C25" s="1095"/>
      <c r="D25" s="308" t="s">
        <v>121</v>
      </c>
      <c r="E25" s="315">
        <v>2250.6</v>
      </c>
      <c r="F25" s="321" t="s">
        <v>122</v>
      </c>
      <c r="G25" s="315">
        <f t="shared" si="6"/>
        <v>2250.6</v>
      </c>
      <c r="H25" s="321" t="s">
        <v>122</v>
      </c>
      <c r="I25" s="738">
        <f t="shared" si="3"/>
        <v>0</v>
      </c>
      <c r="J25" s="743">
        <v>2420</v>
      </c>
      <c r="K25" s="575">
        <f t="shared" si="4"/>
        <v>1452</v>
      </c>
      <c r="L25" s="42">
        <v>0</v>
      </c>
      <c r="M25" s="335">
        <v>0</v>
      </c>
      <c r="N25" s="42">
        <v>56</v>
      </c>
      <c r="O25" s="347" t="e">
        <f t="shared" si="0"/>
        <v>#REF!</v>
      </c>
      <c r="P25" s="867">
        <f t="shared" si="1"/>
        <v>850</v>
      </c>
      <c r="Q25" s="1094"/>
      <c r="R25" s="1099"/>
    </row>
    <row r="26" spans="1:18" ht="20.100000000000001" customHeight="1">
      <c r="A26" s="51">
        <f t="shared" si="5"/>
        <v>15</v>
      </c>
      <c r="B26" s="1095"/>
      <c r="C26" s="1095"/>
      <c r="D26" s="322" t="s">
        <v>123</v>
      </c>
      <c r="E26" s="323">
        <v>2064.6</v>
      </c>
      <c r="F26" s="324" t="s">
        <v>124</v>
      </c>
      <c r="G26" s="323">
        <f t="shared" si="6"/>
        <v>2064.6</v>
      </c>
      <c r="H26" s="324" t="s">
        <v>124</v>
      </c>
      <c r="I26" s="737">
        <f t="shared" si="3"/>
        <v>0</v>
      </c>
      <c r="J26" s="744">
        <v>2220</v>
      </c>
      <c r="K26" s="640" t="s">
        <v>125</v>
      </c>
      <c r="L26" s="344">
        <v>0</v>
      </c>
      <c r="M26" s="345">
        <v>0</v>
      </c>
      <c r="N26" s="344">
        <v>56</v>
      </c>
      <c r="O26" s="346" t="e">
        <f t="shared" si="0"/>
        <v>#REF!</v>
      </c>
      <c r="P26" s="866">
        <f t="shared" si="1"/>
        <v>800</v>
      </c>
      <c r="Q26" s="1094"/>
      <c r="R26" s="1099"/>
    </row>
    <row r="27" spans="1:18" ht="20.100000000000001" customHeight="1" thickBot="1">
      <c r="A27" s="818">
        <f t="shared" si="5"/>
        <v>16</v>
      </c>
      <c r="B27" s="1095"/>
      <c r="C27" s="1097"/>
      <c r="D27" s="325" t="s">
        <v>126</v>
      </c>
      <c r="E27" s="326">
        <v>1878.6000000000001</v>
      </c>
      <c r="F27" s="327" t="s">
        <v>127</v>
      </c>
      <c r="G27" s="326">
        <f t="shared" si="6"/>
        <v>1878.6000000000001</v>
      </c>
      <c r="H27" s="327" t="s">
        <v>127</v>
      </c>
      <c r="I27" s="765">
        <f t="shared" si="3"/>
        <v>0</v>
      </c>
      <c r="J27" s="766">
        <v>2020</v>
      </c>
      <c r="K27" s="767" t="s">
        <v>125</v>
      </c>
      <c r="L27" s="348">
        <v>0</v>
      </c>
      <c r="M27" s="349">
        <v>0</v>
      </c>
      <c r="N27" s="348">
        <v>56</v>
      </c>
      <c r="O27" s="350" t="e">
        <f t="shared" si="0"/>
        <v>#REF!</v>
      </c>
      <c r="P27" s="868">
        <f t="shared" si="1"/>
        <v>750</v>
      </c>
      <c r="Q27" s="1094"/>
      <c r="R27" s="1099"/>
    </row>
    <row r="28" spans="1:18" ht="20.100000000000001" customHeight="1" thickTop="1">
      <c r="A28" s="817">
        <v>17</v>
      </c>
      <c r="B28" s="1095"/>
      <c r="C28" s="1098" t="s">
        <v>61</v>
      </c>
      <c r="D28" s="561" t="s">
        <v>128</v>
      </c>
      <c r="E28" s="538">
        <v>10713.6</v>
      </c>
      <c r="F28" s="539" t="s">
        <v>92</v>
      </c>
      <c r="G28" s="658">
        <f t="shared" si="6"/>
        <v>13233.900000000001</v>
      </c>
      <c r="H28" s="539" t="s">
        <v>92</v>
      </c>
      <c r="I28" s="740">
        <f t="shared" si="3"/>
        <v>0.23524305555555558</v>
      </c>
      <c r="J28" s="776">
        <v>14230</v>
      </c>
      <c r="K28" s="558">
        <f t="shared" ref="K28:K41" si="7">J28*0.6</f>
        <v>8538</v>
      </c>
      <c r="L28" s="371">
        <v>0</v>
      </c>
      <c r="M28" s="372">
        <v>0</v>
      </c>
      <c r="N28" s="371">
        <v>56</v>
      </c>
      <c r="O28" s="781" t="e">
        <f t="shared" si="0"/>
        <v>#REF!</v>
      </c>
      <c r="P28" s="854">
        <v>3700</v>
      </c>
      <c r="Q28" s="1100" t="e">
        <f>#REF!</f>
        <v>#REF!</v>
      </c>
      <c r="R28" s="1102" t="s">
        <v>129</v>
      </c>
    </row>
    <row r="29" spans="1:18" ht="20.100000000000001" customHeight="1">
      <c r="A29" s="51">
        <f t="shared" si="5"/>
        <v>18</v>
      </c>
      <c r="B29" s="1095"/>
      <c r="C29" s="1095"/>
      <c r="D29" s="339" t="s">
        <v>130</v>
      </c>
      <c r="E29" s="318">
        <v>8277</v>
      </c>
      <c r="F29" s="50" t="s">
        <v>94</v>
      </c>
      <c r="G29" s="318">
        <f t="shared" si="6"/>
        <v>8277</v>
      </c>
      <c r="H29" s="50" t="s">
        <v>94</v>
      </c>
      <c r="I29" s="734">
        <f t="shared" si="3"/>
        <v>0</v>
      </c>
      <c r="J29" s="742">
        <v>8900</v>
      </c>
      <c r="K29" s="639">
        <f t="shared" si="7"/>
        <v>5340</v>
      </c>
      <c r="L29" s="563">
        <v>0</v>
      </c>
      <c r="M29" s="340">
        <v>0</v>
      </c>
      <c r="N29" s="563">
        <v>56</v>
      </c>
      <c r="O29" s="343" t="e">
        <f t="shared" si="0"/>
        <v>#REF!</v>
      </c>
      <c r="P29" s="847">
        <v>2600</v>
      </c>
      <c r="Q29" s="1094"/>
      <c r="R29" s="1103"/>
    </row>
    <row r="30" spans="1:18" ht="20.100000000000001" customHeight="1">
      <c r="A30" s="815">
        <v>19</v>
      </c>
      <c r="B30" s="1095"/>
      <c r="C30" s="1095"/>
      <c r="D30" s="42" t="s">
        <v>131</v>
      </c>
      <c r="E30" s="315">
        <v>6733.2000000000007</v>
      </c>
      <c r="F30" s="316" t="s">
        <v>96</v>
      </c>
      <c r="G30" s="315">
        <f t="shared" si="6"/>
        <v>6733.2000000000007</v>
      </c>
      <c r="H30" s="316" t="s">
        <v>96</v>
      </c>
      <c r="I30" s="735">
        <f t="shared" si="3"/>
        <v>0</v>
      </c>
      <c r="J30" s="743">
        <v>7240</v>
      </c>
      <c r="K30" s="575">
        <f t="shared" si="7"/>
        <v>4344</v>
      </c>
      <c r="L30" s="560">
        <v>0</v>
      </c>
      <c r="M30" s="335">
        <v>0</v>
      </c>
      <c r="N30" s="560">
        <v>56</v>
      </c>
      <c r="O30" s="386" t="e">
        <f t="shared" si="0"/>
        <v>#REF!</v>
      </c>
      <c r="P30" s="864">
        <v>2150</v>
      </c>
      <c r="Q30" s="1094"/>
      <c r="R30" s="1103"/>
    </row>
    <row r="31" spans="1:18" ht="20.100000000000001" customHeight="1">
      <c r="A31" s="815">
        <v>20</v>
      </c>
      <c r="B31" s="1095"/>
      <c r="C31" s="1095"/>
      <c r="D31" s="312" t="s">
        <v>132</v>
      </c>
      <c r="E31" s="313">
        <v>5710.2000000000007</v>
      </c>
      <c r="F31" s="317" t="s">
        <v>98</v>
      </c>
      <c r="G31" s="652">
        <f t="shared" si="6"/>
        <v>7216.8</v>
      </c>
      <c r="H31" s="317" t="s">
        <v>98</v>
      </c>
      <c r="I31" s="736">
        <f t="shared" si="3"/>
        <v>0.26384364820846895</v>
      </c>
      <c r="J31" s="755">
        <v>7760</v>
      </c>
      <c r="K31" s="518">
        <f t="shared" si="7"/>
        <v>4656</v>
      </c>
      <c r="L31" s="312">
        <v>0</v>
      </c>
      <c r="M31" s="331">
        <v>0</v>
      </c>
      <c r="N31" s="312">
        <v>56</v>
      </c>
      <c r="O31" s="519" t="e">
        <f t="shared" si="0"/>
        <v>#REF!</v>
      </c>
      <c r="P31" s="849">
        <v>2600</v>
      </c>
      <c r="Q31" s="1094"/>
      <c r="R31" s="1103"/>
    </row>
    <row r="32" spans="1:18" ht="20.100000000000001" customHeight="1">
      <c r="A32" s="51">
        <f t="shared" si="5"/>
        <v>21</v>
      </c>
      <c r="B32" s="1095"/>
      <c r="C32" s="1095"/>
      <c r="D32" s="47" t="s">
        <v>134</v>
      </c>
      <c r="E32" s="318">
        <v>4705.8</v>
      </c>
      <c r="F32" s="319" t="s">
        <v>101</v>
      </c>
      <c r="G32" s="654">
        <f t="shared" si="6"/>
        <v>6193.8</v>
      </c>
      <c r="H32" s="319" t="s">
        <v>101</v>
      </c>
      <c r="I32" s="734">
        <f t="shared" si="3"/>
        <v>0.3162055335968379</v>
      </c>
      <c r="J32" s="756">
        <v>6660</v>
      </c>
      <c r="K32" s="523">
        <f t="shared" si="7"/>
        <v>3996</v>
      </c>
      <c r="L32" s="339">
        <v>0</v>
      </c>
      <c r="M32" s="340">
        <v>0</v>
      </c>
      <c r="N32" s="339">
        <v>56</v>
      </c>
      <c r="O32" s="524" t="e">
        <f t="shared" si="0"/>
        <v>#REF!</v>
      </c>
      <c r="P32" s="850">
        <v>2100</v>
      </c>
      <c r="Q32" s="1094"/>
      <c r="R32" s="1103"/>
    </row>
    <row r="33" spans="1:18" ht="20.100000000000001" customHeight="1">
      <c r="A33" s="815">
        <f t="shared" si="5"/>
        <v>22</v>
      </c>
      <c r="B33" s="1095"/>
      <c r="C33" s="1095"/>
      <c r="D33" s="47" t="s">
        <v>136</v>
      </c>
      <c r="E33" s="318">
        <v>3813</v>
      </c>
      <c r="F33" s="319" t="s">
        <v>104</v>
      </c>
      <c r="G33" s="318">
        <f t="shared" si="6"/>
        <v>3813</v>
      </c>
      <c r="H33" s="319" t="s">
        <v>104</v>
      </c>
      <c r="I33" s="734">
        <f t="shared" si="3"/>
        <v>0</v>
      </c>
      <c r="J33" s="742">
        <v>4100</v>
      </c>
      <c r="K33" s="639">
        <f t="shared" si="7"/>
        <v>2460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850">
        <v>1600</v>
      </c>
      <c r="Q33" s="1094"/>
      <c r="R33" s="1103"/>
    </row>
    <row r="34" spans="1:18" ht="20.100000000000001" customHeight="1">
      <c r="A34" s="815">
        <v>23</v>
      </c>
      <c r="B34" s="1095"/>
      <c r="C34" s="1095"/>
      <c r="D34" s="308" t="s">
        <v>137</v>
      </c>
      <c r="E34" s="315">
        <v>3050.4</v>
      </c>
      <c r="F34" s="321" t="s">
        <v>107</v>
      </c>
      <c r="G34" s="315">
        <f t="shared" si="6"/>
        <v>3050.4</v>
      </c>
      <c r="H34" s="321" t="s">
        <v>107</v>
      </c>
      <c r="I34" s="735">
        <f t="shared" si="3"/>
        <v>0</v>
      </c>
      <c r="J34" s="743">
        <v>3280</v>
      </c>
      <c r="K34" s="543">
        <f t="shared" si="7"/>
        <v>1968</v>
      </c>
      <c r="L34" s="42">
        <v>0</v>
      </c>
      <c r="M34" s="335">
        <v>0</v>
      </c>
      <c r="N34" s="42">
        <v>56</v>
      </c>
      <c r="O34" s="533" t="e">
        <f t="shared" si="0"/>
        <v>#REF!</v>
      </c>
      <c r="P34" s="869">
        <v>1100</v>
      </c>
      <c r="Q34" s="1094"/>
      <c r="R34" s="1103"/>
    </row>
    <row r="35" spans="1:18" ht="20.100000000000001" customHeight="1">
      <c r="A35" s="51">
        <v>24</v>
      </c>
      <c r="B35" s="1095"/>
      <c r="C35" s="1095"/>
      <c r="D35" s="48" t="s">
        <v>138</v>
      </c>
      <c r="E35" s="313">
        <v>3199.2000000000003</v>
      </c>
      <c r="F35" s="317" t="s">
        <v>110</v>
      </c>
      <c r="G35" s="652">
        <f t="shared" si="6"/>
        <v>4910.4000000000005</v>
      </c>
      <c r="H35" s="317" t="s">
        <v>110</v>
      </c>
      <c r="I35" s="736">
        <f t="shared" si="3"/>
        <v>0.53488372093023262</v>
      </c>
      <c r="J35" s="755">
        <v>5280</v>
      </c>
      <c r="K35" s="518">
        <f t="shared" si="7"/>
        <v>3168</v>
      </c>
      <c r="L35" s="312">
        <v>0</v>
      </c>
      <c r="M35" s="331">
        <v>0</v>
      </c>
      <c r="N35" s="312">
        <v>56</v>
      </c>
      <c r="O35" s="721" t="e">
        <f t="shared" si="0"/>
        <v>#REF!</v>
      </c>
      <c r="P35" s="860">
        <v>1420</v>
      </c>
      <c r="Q35" s="1094"/>
      <c r="R35" s="1104" t="s">
        <v>139</v>
      </c>
    </row>
    <row r="36" spans="1:18" ht="20.100000000000001" customHeight="1">
      <c r="A36" s="815">
        <f t="shared" si="5"/>
        <v>25</v>
      </c>
      <c r="B36" s="1095"/>
      <c r="C36" s="1095"/>
      <c r="D36" s="47" t="s">
        <v>140</v>
      </c>
      <c r="E36" s="318">
        <v>2976</v>
      </c>
      <c r="F36" s="319" t="s">
        <v>112</v>
      </c>
      <c r="G36" s="654">
        <f t="shared" si="6"/>
        <v>4705.8</v>
      </c>
      <c r="H36" s="319" t="s">
        <v>112</v>
      </c>
      <c r="I36" s="734">
        <f t="shared" si="3"/>
        <v>0.58125000000000004</v>
      </c>
      <c r="J36" s="756">
        <v>5060</v>
      </c>
      <c r="K36" s="523">
        <f t="shared" si="7"/>
        <v>3036</v>
      </c>
      <c r="L36" s="339">
        <v>0</v>
      </c>
      <c r="M36" s="340">
        <v>0</v>
      </c>
      <c r="N36" s="339">
        <v>56</v>
      </c>
      <c r="O36" s="726" t="e">
        <f t="shared" si="0"/>
        <v>#REF!</v>
      </c>
      <c r="P36" s="847">
        <v>1220</v>
      </c>
      <c r="Q36" s="1094"/>
      <c r="R36" s="1104"/>
    </row>
    <row r="37" spans="1:18" ht="20.100000000000001" customHeight="1">
      <c r="A37" s="51">
        <f t="shared" si="5"/>
        <v>26</v>
      </c>
      <c r="B37" s="1095"/>
      <c r="C37" s="1095"/>
      <c r="D37" s="47" t="s">
        <v>141</v>
      </c>
      <c r="E37" s="318">
        <v>2752.8</v>
      </c>
      <c r="F37" s="319" t="s">
        <v>114</v>
      </c>
      <c r="G37" s="654">
        <f t="shared" si="6"/>
        <v>4501.2</v>
      </c>
      <c r="H37" s="319" t="s">
        <v>114</v>
      </c>
      <c r="I37" s="734">
        <f t="shared" si="3"/>
        <v>0.63513513513513487</v>
      </c>
      <c r="J37" s="756">
        <v>4840</v>
      </c>
      <c r="K37" s="523">
        <f t="shared" si="7"/>
        <v>2904</v>
      </c>
      <c r="L37" s="339">
        <v>0</v>
      </c>
      <c r="M37" s="340">
        <v>0</v>
      </c>
      <c r="N37" s="339">
        <v>56</v>
      </c>
      <c r="O37" s="726" t="e">
        <f t="shared" si="0"/>
        <v>#REF!</v>
      </c>
      <c r="P37" s="847">
        <v>1070</v>
      </c>
      <c r="Q37" s="1094"/>
      <c r="R37" s="1104"/>
    </row>
    <row r="38" spans="1:18" ht="20.100000000000001" customHeight="1">
      <c r="A38" s="815">
        <f t="shared" si="5"/>
        <v>27</v>
      </c>
      <c r="B38" s="1095"/>
      <c r="C38" s="1095"/>
      <c r="D38" s="47" t="s">
        <v>142</v>
      </c>
      <c r="E38" s="318">
        <v>2529.6</v>
      </c>
      <c r="F38" s="319" t="s">
        <v>116</v>
      </c>
      <c r="G38" s="318">
        <f t="shared" si="6"/>
        <v>2529.6</v>
      </c>
      <c r="H38" s="319" t="s">
        <v>116</v>
      </c>
      <c r="I38" s="734">
        <f t="shared" si="3"/>
        <v>0</v>
      </c>
      <c r="J38" s="742">
        <v>2720</v>
      </c>
      <c r="K38" s="639">
        <f t="shared" si="7"/>
        <v>1632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847">
        <v>920</v>
      </c>
      <c r="Q38" s="1094"/>
      <c r="R38" s="1104"/>
    </row>
    <row r="39" spans="1:18" ht="20.100000000000001" customHeight="1">
      <c r="A39" s="51">
        <f t="shared" si="5"/>
        <v>28</v>
      </c>
      <c r="B39" s="1095"/>
      <c r="C39" s="1095"/>
      <c r="D39" s="322" t="s">
        <v>143</v>
      </c>
      <c r="E39" s="323">
        <v>2325</v>
      </c>
      <c r="F39" s="324" t="s">
        <v>118</v>
      </c>
      <c r="G39" s="323">
        <f t="shared" si="6"/>
        <v>2325</v>
      </c>
      <c r="H39" s="324" t="s">
        <v>118</v>
      </c>
      <c r="I39" s="737">
        <f t="shared" si="3"/>
        <v>0</v>
      </c>
      <c r="J39" s="744">
        <v>2500</v>
      </c>
      <c r="K39" s="640">
        <f t="shared" si="7"/>
        <v>1500</v>
      </c>
      <c r="L39" s="344">
        <v>0</v>
      </c>
      <c r="M39" s="345">
        <v>0</v>
      </c>
      <c r="N39" s="344">
        <v>56</v>
      </c>
      <c r="O39" s="346" t="e">
        <f t="shared" si="0"/>
        <v>#REF!</v>
      </c>
      <c r="P39" s="866">
        <v>830</v>
      </c>
      <c r="Q39" s="1094"/>
      <c r="R39" s="1104"/>
    </row>
    <row r="40" spans="1:18" ht="20.100000000000001" customHeight="1">
      <c r="A40" s="51">
        <f t="shared" si="5"/>
        <v>29</v>
      </c>
      <c r="B40" s="1095"/>
      <c r="C40" s="1095"/>
      <c r="D40" s="325" t="s">
        <v>144</v>
      </c>
      <c r="E40" s="326">
        <v>2120.4</v>
      </c>
      <c r="F40" s="327" t="s">
        <v>120</v>
      </c>
      <c r="G40" s="326">
        <f t="shared" si="6"/>
        <v>2120.4</v>
      </c>
      <c r="H40" s="327" t="s">
        <v>120</v>
      </c>
      <c r="I40" s="765">
        <f t="shared" si="3"/>
        <v>0</v>
      </c>
      <c r="J40" s="766">
        <v>2280</v>
      </c>
      <c r="K40" s="767">
        <f t="shared" si="7"/>
        <v>1368</v>
      </c>
      <c r="L40" s="348">
        <v>0</v>
      </c>
      <c r="M40" s="349">
        <v>0</v>
      </c>
      <c r="N40" s="348">
        <v>56</v>
      </c>
      <c r="O40" s="350" t="e">
        <f t="shared" si="0"/>
        <v>#REF!</v>
      </c>
      <c r="P40" s="868">
        <v>740</v>
      </c>
      <c r="Q40" s="1094"/>
      <c r="R40" s="1104"/>
    </row>
    <row r="41" spans="1:18" ht="20.100000000000001" customHeight="1">
      <c r="A41" s="51">
        <f t="shared" si="5"/>
        <v>30</v>
      </c>
      <c r="B41" s="1095"/>
      <c r="C41" s="1095"/>
      <c r="D41" s="308" t="s">
        <v>145</v>
      </c>
      <c r="E41" s="315">
        <v>1915.8000000000002</v>
      </c>
      <c r="F41" s="321" t="s">
        <v>122</v>
      </c>
      <c r="G41" s="315">
        <f t="shared" si="6"/>
        <v>1915.8000000000002</v>
      </c>
      <c r="H41" s="321" t="s">
        <v>122</v>
      </c>
      <c r="I41" s="738">
        <f t="shared" si="3"/>
        <v>0</v>
      </c>
      <c r="J41" s="743">
        <v>2060</v>
      </c>
      <c r="K41" s="575">
        <f t="shared" si="7"/>
        <v>1236</v>
      </c>
      <c r="L41" s="42">
        <v>0</v>
      </c>
      <c r="M41" s="335">
        <v>0</v>
      </c>
      <c r="N41" s="42">
        <v>56</v>
      </c>
      <c r="O41" s="347" t="e">
        <f t="shared" si="0"/>
        <v>#REF!</v>
      </c>
      <c r="P41" s="867">
        <v>650</v>
      </c>
      <c r="Q41" s="1094"/>
      <c r="R41" s="1104"/>
    </row>
    <row r="42" spans="1:18" ht="20.100000000000001" customHeight="1">
      <c r="A42" s="51">
        <f t="shared" si="5"/>
        <v>31</v>
      </c>
      <c r="B42" s="1095"/>
      <c r="C42" s="1095"/>
      <c r="D42" s="325" t="s">
        <v>146</v>
      </c>
      <c r="E42" s="326">
        <v>1729.8000000000002</v>
      </c>
      <c r="F42" s="327" t="s">
        <v>124</v>
      </c>
      <c r="G42" s="326">
        <f t="shared" si="6"/>
        <v>1729.8000000000002</v>
      </c>
      <c r="H42" s="327" t="s">
        <v>124</v>
      </c>
      <c r="I42" s="765">
        <f t="shared" si="3"/>
        <v>0</v>
      </c>
      <c r="J42" s="766">
        <v>1860</v>
      </c>
      <c r="K42" s="767" t="s">
        <v>125</v>
      </c>
      <c r="L42" s="348">
        <v>0</v>
      </c>
      <c r="M42" s="349">
        <v>0</v>
      </c>
      <c r="N42" s="348">
        <v>56</v>
      </c>
      <c r="O42" s="350" t="e">
        <f t="shared" si="0"/>
        <v>#REF!</v>
      </c>
      <c r="P42" s="868">
        <v>600</v>
      </c>
      <c r="Q42" s="1094"/>
      <c r="R42" s="1104"/>
    </row>
    <row r="43" spans="1:18" ht="20.100000000000001" customHeight="1" thickBot="1">
      <c r="A43" s="816">
        <f t="shared" si="5"/>
        <v>32</v>
      </c>
      <c r="B43" s="1095"/>
      <c r="C43" s="1095"/>
      <c r="D43" s="363" t="s">
        <v>147</v>
      </c>
      <c r="E43" s="364">
        <v>1543.8000000000002</v>
      </c>
      <c r="F43" s="365" t="s">
        <v>127</v>
      </c>
      <c r="G43" s="364">
        <f t="shared" si="6"/>
        <v>1543.8000000000002</v>
      </c>
      <c r="H43" s="365" t="s">
        <v>127</v>
      </c>
      <c r="I43" s="775">
        <f t="shared" si="3"/>
        <v>0</v>
      </c>
      <c r="J43" s="804">
        <v>1660</v>
      </c>
      <c r="K43" s="803" t="s">
        <v>125</v>
      </c>
      <c r="L43" s="374">
        <v>0</v>
      </c>
      <c r="M43" s="375">
        <v>0</v>
      </c>
      <c r="N43" s="374">
        <v>56</v>
      </c>
      <c r="O43" s="376" t="e">
        <f t="shared" si="0"/>
        <v>#REF!</v>
      </c>
      <c r="P43" s="870">
        <v>550</v>
      </c>
      <c r="Q43" s="1094"/>
      <c r="R43" s="1105"/>
    </row>
    <row r="44" spans="1:18" ht="20.100000000000001" customHeight="1" thickBot="1">
      <c r="A44" s="52"/>
      <c r="B44" s="366"/>
      <c r="C44" s="366"/>
      <c r="D44" s="548"/>
      <c r="E44" s="549"/>
      <c r="F44" s="548"/>
      <c r="G44" s="549"/>
      <c r="H44" s="548"/>
      <c r="I44" s="550"/>
      <c r="J44" s="530"/>
      <c r="K44" s="530"/>
      <c r="L44" s="551"/>
      <c r="M44" s="530"/>
      <c r="N44" s="551"/>
      <c r="O44" s="531"/>
      <c r="P44" s="531"/>
      <c r="Q44" s="382"/>
      <c r="R44" s="552"/>
    </row>
    <row r="45" spans="1:18" ht="26.4">
      <c r="A45" s="310"/>
      <c r="B45" s="41"/>
      <c r="C45" s="41" t="s">
        <v>61</v>
      </c>
      <c r="D45" s="41" t="s">
        <v>62</v>
      </c>
      <c r="E45" s="1082" t="s">
        <v>63</v>
      </c>
      <c r="F45" s="1083"/>
      <c r="G45" s="1083"/>
      <c r="H45" s="1083"/>
      <c r="I45" s="1083"/>
      <c r="J45" s="1083"/>
      <c r="K45" s="1084"/>
      <c r="L45" s="41" t="s">
        <v>64</v>
      </c>
      <c r="M45" s="74" t="s">
        <v>65</v>
      </c>
      <c r="N45" s="41" t="s">
        <v>66</v>
      </c>
      <c r="O45" s="74" t="s">
        <v>67</v>
      </c>
      <c r="P45" s="1266" t="s">
        <v>68</v>
      </c>
      <c r="Q45" s="81" t="s">
        <v>69</v>
      </c>
      <c r="R45" s="82"/>
    </row>
    <row r="46" spans="1:18" ht="15.6" customHeight="1">
      <c r="A46" s="644" t="s">
        <v>70</v>
      </c>
      <c r="B46" s="560" t="s">
        <v>71</v>
      </c>
      <c r="C46" s="42" t="s">
        <v>72</v>
      </c>
      <c r="D46" s="42" t="s">
        <v>73</v>
      </c>
      <c r="E46" s="44" t="s">
        <v>74</v>
      </c>
      <c r="F46" s="44"/>
      <c r="G46" s="1088" t="s">
        <v>75</v>
      </c>
      <c r="H46" s="1088"/>
      <c r="I46" s="1089"/>
      <c r="J46" s="1090" t="s">
        <v>76</v>
      </c>
      <c r="K46" s="1092" t="s">
        <v>77</v>
      </c>
      <c r="L46" s="42" t="s">
        <v>78</v>
      </c>
      <c r="M46" s="75" t="s">
        <v>79</v>
      </c>
      <c r="N46" s="42" t="s">
        <v>80</v>
      </c>
      <c r="O46" s="75" t="s">
        <v>81</v>
      </c>
      <c r="P46" s="1267"/>
      <c r="Q46" s="354"/>
      <c r="R46" s="43"/>
    </row>
    <row r="47" spans="1:18" ht="27" thickBot="1">
      <c r="A47" s="820"/>
      <c r="B47" s="634"/>
      <c r="C47" s="634"/>
      <c r="D47" s="821"/>
      <c r="E47" s="822" t="s">
        <v>82</v>
      </c>
      <c r="F47" s="823" t="s">
        <v>83</v>
      </c>
      <c r="G47" s="822" t="s">
        <v>82</v>
      </c>
      <c r="H47" s="823" t="s">
        <v>83</v>
      </c>
      <c r="I47" s="824" t="s">
        <v>84</v>
      </c>
      <c r="J47" s="1091"/>
      <c r="K47" s="1093"/>
      <c r="L47" s="636" t="s">
        <v>85</v>
      </c>
      <c r="M47" s="825" t="s">
        <v>86</v>
      </c>
      <c r="N47" s="634" t="s">
        <v>86</v>
      </c>
      <c r="O47" s="825" t="s">
        <v>87</v>
      </c>
      <c r="P47" s="1268"/>
      <c r="Q47" s="826" t="s">
        <v>88</v>
      </c>
      <c r="R47" s="635" t="s">
        <v>89</v>
      </c>
    </row>
    <row r="48" spans="1:18" ht="20.100000000000001" customHeight="1">
      <c r="A48" s="817">
        <v>1</v>
      </c>
      <c r="B48" s="1095" t="s">
        <v>286</v>
      </c>
      <c r="C48" s="1095" t="s">
        <v>61</v>
      </c>
      <c r="D48" s="673" t="s">
        <v>91</v>
      </c>
      <c r="E48" s="553">
        <v>11048.400000000001</v>
      </c>
      <c r="F48" s="674" t="s">
        <v>92</v>
      </c>
      <c r="G48" s="675">
        <f>J48*0.93</f>
        <v>13654.26</v>
      </c>
      <c r="H48" s="674" t="s">
        <v>92</v>
      </c>
      <c r="I48" s="736">
        <f>G48/E48-1</f>
        <v>0.23585858585858577</v>
      </c>
      <c r="J48" s="758">
        <v>14682</v>
      </c>
      <c r="K48" s="711">
        <f>J48*0.6</f>
        <v>8809.1999999999989</v>
      </c>
      <c r="L48" s="677">
        <v>0</v>
      </c>
      <c r="M48" s="689">
        <v>0</v>
      </c>
      <c r="N48" s="677">
        <v>56</v>
      </c>
      <c r="O48" s="790" t="e">
        <f t="shared" ref="O48:O79" si="8">(G48-L48-M48+N48)*$O$8</f>
        <v>#REF!</v>
      </c>
      <c r="P48" s="852">
        <f t="shared" ref="P48:P63" si="9">P64+200</f>
        <v>3900</v>
      </c>
      <c r="Q48" s="1094" t="e">
        <f>#REF!</f>
        <v>#REF!</v>
      </c>
      <c r="R48" s="1099" t="e">
        <f>#REF!</f>
        <v>#REF!</v>
      </c>
    </row>
    <row r="49" spans="1:18" ht="20.100000000000001" customHeight="1">
      <c r="A49" s="51">
        <f>A48+1</f>
        <v>2</v>
      </c>
      <c r="B49" s="1095"/>
      <c r="C49" s="1095"/>
      <c r="D49" s="659" t="s">
        <v>93</v>
      </c>
      <c r="E49" s="660">
        <v>8611.8000000000011</v>
      </c>
      <c r="F49" s="661" t="s">
        <v>94</v>
      </c>
      <c r="G49" s="690">
        <f t="shared" ref="G49:G79" si="10">J49*0.93</f>
        <v>11391.57</v>
      </c>
      <c r="H49" s="661" t="s">
        <v>94</v>
      </c>
      <c r="I49" s="763">
        <f t="shared" ref="I49:I79" si="11">G49/E49-1</f>
        <v>0.32278617710583135</v>
      </c>
      <c r="J49" s="759">
        <v>12249</v>
      </c>
      <c r="K49" s="662">
        <f t="shared" ref="K49:K77" si="12">J49*0.6</f>
        <v>7349.4</v>
      </c>
      <c r="L49" s="664">
        <v>0</v>
      </c>
      <c r="M49" s="665">
        <v>0</v>
      </c>
      <c r="N49" s="664">
        <v>56</v>
      </c>
      <c r="O49" s="728" t="e">
        <f t="shared" si="8"/>
        <v>#REF!</v>
      </c>
      <c r="P49" s="861">
        <f t="shared" si="9"/>
        <v>2800</v>
      </c>
      <c r="Q49" s="1094"/>
      <c r="R49" s="1099"/>
    </row>
    <row r="50" spans="1:18" ht="20.100000000000001" customHeight="1">
      <c r="A50" s="815">
        <v>3</v>
      </c>
      <c r="B50" s="1095"/>
      <c r="C50" s="1095"/>
      <c r="D50" s="666" t="s">
        <v>95</v>
      </c>
      <c r="E50" s="667">
        <v>7068</v>
      </c>
      <c r="F50" s="668" t="s">
        <v>96</v>
      </c>
      <c r="G50" s="691">
        <f t="shared" si="10"/>
        <v>8678.76</v>
      </c>
      <c r="H50" s="668" t="s">
        <v>96</v>
      </c>
      <c r="I50" s="764">
        <f t="shared" si="11"/>
        <v>0.22789473684210537</v>
      </c>
      <c r="J50" s="760">
        <v>9332</v>
      </c>
      <c r="K50" s="752">
        <f t="shared" si="12"/>
        <v>5599.2</v>
      </c>
      <c r="L50" s="671">
        <v>0</v>
      </c>
      <c r="M50" s="672">
        <v>0</v>
      </c>
      <c r="N50" s="671">
        <v>56</v>
      </c>
      <c r="O50" s="873" t="e">
        <f t="shared" si="8"/>
        <v>#REF!</v>
      </c>
      <c r="P50" s="874">
        <f t="shared" si="9"/>
        <v>2350</v>
      </c>
      <c r="Q50" s="1094"/>
      <c r="R50" s="1099"/>
    </row>
    <row r="51" spans="1:18" ht="20.100000000000001" customHeight="1">
      <c r="A51" s="815">
        <v>4</v>
      </c>
      <c r="B51" s="1095"/>
      <c r="C51" s="1095"/>
      <c r="D51" s="312" t="s">
        <v>97</v>
      </c>
      <c r="E51" s="313">
        <v>6045</v>
      </c>
      <c r="F51" s="317" t="s">
        <v>98</v>
      </c>
      <c r="G51" s="652">
        <f t="shared" si="10"/>
        <v>7784.1</v>
      </c>
      <c r="H51" s="317" t="s">
        <v>98</v>
      </c>
      <c r="I51" s="736">
        <f t="shared" si="11"/>
        <v>0.28769230769230769</v>
      </c>
      <c r="J51" s="755">
        <v>8370</v>
      </c>
      <c r="K51" s="518">
        <f t="shared" si="12"/>
        <v>5022</v>
      </c>
      <c r="L51" s="312">
        <v>0</v>
      </c>
      <c r="M51" s="331">
        <v>0</v>
      </c>
      <c r="N51" s="312">
        <v>56</v>
      </c>
      <c r="O51" s="519" t="e">
        <f t="shared" si="8"/>
        <v>#REF!</v>
      </c>
      <c r="P51" s="849">
        <f t="shared" si="9"/>
        <v>2800</v>
      </c>
      <c r="Q51" s="1094"/>
      <c r="R51" s="1099"/>
    </row>
    <row r="52" spans="1:18" ht="20.100000000000001" customHeight="1">
      <c r="A52" s="51">
        <v>5</v>
      </c>
      <c r="B52" s="1095"/>
      <c r="C52" s="1095"/>
      <c r="D52" s="47" t="s">
        <v>100</v>
      </c>
      <c r="E52" s="318">
        <v>5040.6000000000004</v>
      </c>
      <c r="F52" s="319" t="s">
        <v>101</v>
      </c>
      <c r="G52" s="654">
        <f t="shared" si="10"/>
        <v>6704.3700000000008</v>
      </c>
      <c r="H52" s="319" t="s">
        <v>101</v>
      </c>
      <c r="I52" s="734">
        <f t="shared" si="11"/>
        <v>0.33007380073800752</v>
      </c>
      <c r="J52" s="756">
        <v>7209</v>
      </c>
      <c r="K52" s="523">
        <f t="shared" si="12"/>
        <v>4325.3999999999996</v>
      </c>
      <c r="L52" s="339">
        <v>0</v>
      </c>
      <c r="M52" s="340">
        <v>0</v>
      </c>
      <c r="N52" s="339">
        <v>56</v>
      </c>
      <c r="O52" s="524" t="e">
        <f t="shared" si="8"/>
        <v>#REF!</v>
      </c>
      <c r="P52" s="850">
        <f t="shared" si="9"/>
        <v>2300</v>
      </c>
      <c r="Q52" s="1094"/>
      <c r="R52" s="1099"/>
    </row>
    <row r="53" spans="1:18" ht="20.100000000000001" customHeight="1">
      <c r="A53" s="815">
        <f>A52+1</f>
        <v>6</v>
      </c>
      <c r="B53" s="1095"/>
      <c r="C53" s="1095"/>
      <c r="D53" s="692" t="s">
        <v>103</v>
      </c>
      <c r="E53" s="660">
        <v>4147.8</v>
      </c>
      <c r="F53" s="693" t="s">
        <v>104</v>
      </c>
      <c r="G53" s="690">
        <f t="shared" si="10"/>
        <v>5495.37</v>
      </c>
      <c r="H53" s="693" t="s">
        <v>104</v>
      </c>
      <c r="I53" s="763">
        <f t="shared" si="11"/>
        <v>0.32488789237668159</v>
      </c>
      <c r="J53" s="759">
        <v>5909</v>
      </c>
      <c r="K53" s="662">
        <f t="shared" si="12"/>
        <v>3545.4</v>
      </c>
      <c r="L53" s="659">
        <v>0</v>
      </c>
      <c r="M53" s="665">
        <v>0</v>
      </c>
      <c r="N53" s="659">
        <v>56</v>
      </c>
      <c r="O53" s="663" t="e">
        <f t="shared" si="8"/>
        <v>#REF!</v>
      </c>
      <c r="P53" s="861">
        <f t="shared" si="9"/>
        <v>1800</v>
      </c>
      <c r="Q53" s="1094"/>
      <c r="R53" s="1099"/>
    </row>
    <row r="54" spans="1:18" ht="20.100000000000001" customHeight="1">
      <c r="A54" s="815">
        <v>7</v>
      </c>
      <c r="B54" s="1095"/>
      <c r="C54" s="1095"/>
      <c r="D54" s="694" t="s">
        <v>106</v>
      </c>
      <c r="E54" s="667">
        <v>3385.2000000000003</v>
      </c>
      <c r="F54" s="695" t="s">
        <v>107</v>
      </c>
      <c r="G54" s="691">
        <f t="shared" si="10"/>
        <v>4737.42</v>
      </c>
      <c r="H54" s="695" t="s">
        <v>107</v>
      </c>
      <c r="I54" s="764">
        <f t="shared" si="11"/>
        <v>0.39945054945054936</v>
      </c>
      <c r="J54" s="760">
        <v>5094</v>
      </c>
      <c r="K54" s="752">
        <f t="shared" si="12"/>
        <v>3056.4</v>
      </c>
      <c r="L54" s="666">
        <v>0</v>
      </c>
      <c r="M54" s="672">
        <v>0</v>
      </c>
      <c r="N54" s="666">
        <v>56</v>
      </c>
      <c r="O54" s="670" t="e">
        <f t="shared" si="8"/>
        <v>#REF!</v>
      </c>
      <c r="P54" s="874">
        <f t="shared" si="9"/>
        <v>1300</v>
      </c>
      <c r="Q54" s="1094"/>
      <c r="R54" s="1099"/>
    </row>
    <row r="55" spans="1:18" ht="20.100000000000001" customHeight="1">
      <c r="A55" s="51">
        <v>8</v>
      </c>
      <c r="B55" s="1095"/>
      <c r="C55" s="1095"/>
      <c r="D55" s="48" t="s">
        <v>109</v>
      </c>
      <c r="E55" s="313">
        <v>3534</v>
      </c>
      <c r="F55" s="317" t="s">
        <v>110</v>
      </c>
      <c r="G55" s="652">
        <f t="shared" si="10"/>
        <v>4719.75</v>
      </c>
      <c r="H55" s="317" t="s">
        <v>110</v>
      </c>
      <c r="I55" s="736">
        <f t="shared" si="11"/>
        <v>0.33552631578947367</v>
      </c>
      <c r="J55" s="755">
        <v>5075</v>
      </c>
      <c r="K55" s="518">
        <f t="shared" si="12"/>
        <v>3045</v>
      </c>
      <c r="L55" s="312">
        <v>0</v>
      </c>
      <c r="M55" s="331">
        <v>0</v>
      </c>
      <c r="N55" s="312">
        <v>56</v>
      </c>
      <c r="O55" s="721" t="e">
        <f t="shared" si="8"/>
        <v>#REF!</v>
      </c>
      <c r="P55" s="860">
        <f t="shared" si="9"/>
        <v>1620</v>
      </c>
      <c r="Q55" s="1094"/>
      <c r="R55" s="1099"/>
    </row>
    <row r="56" spans="1:18" ht="20.100000000000001" customHeight="1">
      <c r="A56" s="815">
        <f t="shared" ref="A56:A79" si="13">A55+1</f>
        <v>9</v>
      </c>
      <c r="B56" s="1095"/>
      <c r="C56" s="1095"/>
      <c r="D56" s="47" t="s">
        <v>111</v>
      </c>
      <c r="E56" s="318">
        <v>3310.8</v>
      </c>
      <c r="F56" s="319" t="s">
        <v>112</v>
      </c>
      <c r="G56" s="654">
        <f t="shared" si="10"/>
        <v>4898.3100000000004</v>
      </c>
      <c r="H56" s="319" t="s">
        <v>112</v>
      </c>
      <c r="I56" s="734">
        <f t="shared" si="11"/>
        <v>0.47949438202247197</v>
      </c>
      <c r="J56" s="756">
        <v>5267</v>
      </c>
      <c r="K56" s="523">
        <f t="shared" si="12"/>
        <v>3160.2</v>
      </c>
      <c r="L56" s="339">
        <v>0</v>
      </c>
      <c r="M56" s="340">
        <v>0</v>
      </c>
      <c r="N56" s="339">
        <v>56</v>
      </c>
      <c r="O56" s="726" t="e">
        <f t="shared" si="8"/>
        <v>#REF!</v>
      </c>
      <c r="P56" s="847">
        <f t="shared" si="9"/>
        <v>1420</v>
      </c>
      <c r="Q56" s="1094"/>
      <c r="R56" s="1099"/>
    </row>
    <row r="57" spans="1:18" ht="20.100000000000001" customHeight="1">
      <c r="A57" s="51">
        <f t="shared" si="13"/>
        <v>10</v>
      </c>
      <c r="B57" s="1095"/>
      <c r="C57" s="1095"/>
      <c r="D57" s="47" t="s">
        <v>113</v>
      </c>
      <c r="E57" s="318">
        <v>3087.6000000000004</v>
      </c>
      <c r="F57" s="319" t="s">
        <v>114</v>
      </c>
      <c r="G57" s="654">
        <f t="shared" si="10"/>
        <v>4719.75</v>
      </c>
      <c r="H57" s="319" t="s">
        <v>114</v>
      </c>
      <c r="I57" s="734">
        <f t="shared" si="11"/>
        <v>0.52861445783132521</v>
      </c>
      <c r="J57" s="756">
        <v>5075</v>
      </c>
      <c r="K57" s="523">
        <f t="shared" si="12"/>
        <v>3045</v>
      </c>
      <c r="L57" s="339">
        <v>0</v>
      </c>
      <c r="M57" s="340">
        <v>0</v>
      </c>
      <c r="N57" s="339">
        <v>56</v>
      </c>
      <c r="O57" s="726" t="e">
        <f t="shared" si="8"/>
        <v>#REF!</v>
      </c>
      <c r="P57" s="847">
        <f t="shared" si="9"/>
        <v>1270</v>
      </c>
      <c r="Q57" s="1094"/>
      <c r="R57" s="1099"/>
    </row>
    <row r="58" spans="1:18" ht="20.100000000000001" customHeight="1">
      <c r="A58" s="815">
        <f t="shared" si="13"/>
        <v>11</v>
      </c>
      <c r="B58" s="1095"/>
      <c r="C58" s="1095"/>
      <c r="D58" s="692" t="s">
        <v>115</v>
      </c>
      <c r="E58" s="660">
        <v>2864.4</v>
      </c>
      <c r="F58" s="693" t="s">
        <v>116</v>
      </c>
      <c r="G58" s="690">
        <f t="shared" si="10"/>
        <v>4579.3200000000006</v>
      </c>
      <c r="H58" s="693" t="s">
        <v>116</v>
      </c>
      <c r="I58" s="763">
        <f t="shared" si="11"/>
        <v>0.59870129870129896</v>
      </c>
      <c r="J58" s="759">
        <v>4924</v>
      </c>
      <c r="K58" s="662">
        <f t="shared" si="12"/>
        <v>2954.4</v>
      </c>
      <c r="L58" s="659">
        <v>0</v>
      </c>
      <c r="M58" s="665">
        <v>0</v>
      </c>
      <c r="N58" s="659">
        <v>56</v>
      </c>
      <c r="O58" s="728" t="e">
        <f t="shared" si="8"/>
        <v>#REF!</v>
      </c>
      <c r="P58" s="861">
        <f t="shared" si="9"/>
        <v>1120</v>
      </c>
      <c r="Q58" s="1094"/>
      <c r="R58" s="1099"/>
    </row>
    <row r="59" spans="1:18" ht="20.100000000000001" customHeight="1">
      <c r="A59" s="51">
        <f t="shared" si="13"/>
        <v>12</v>
      </c>
      <c r="B59" s="1095"/>
      <c r="C59" s="1095"/>
      <c r="D59" s="697" t="s">
        <v>117</v>
      </c>
      <c r="E59" s="698">
        <v>2659.8</v>
      </c>
      <c r="F59" s="699" t="s">
        <v>118</v>
      </c>
      <c r="G59" s="696">
        <f>J59*0.93</f>
        <v>4185</v>
      </c>
      <c r="H59" s="699" t="s">
        <v>118</v>
      </c>
      <c r="I59" s="875">
        <f t="shared" si="11"/>
        <v>0.57342657342657333</v>
      </c>
      <c r="J59" s="761">
        <v>4500</v>
      </c>
      <c r="K59" s="712">
        <f t="shared" si="12"/>
        <v>2700</v>
      </c>
      <c r="L59" s="700">
        <v>0</v>
      </c>
      <c r="M59" s="701">
        <v>0</v>
      </c>
      <c r="N59" s="700">
        <v>56</v>
      </c>
      <c r="O59" s="876" t="e">
        <f t="shared" si="8"/>
        <v>#REF!</v>
      </c>
      <c r="P59" s="877">
        <f t="shared" si="9"/>
        <v>1030</v>
      </c>
      <c r="Q59" s="1094"/>
      <c r="R59" s="1099"/>
    </row>
    <row r="60" spans="1:18" ht="20.100000000000001" customHeight="1">
      <c r="A60" s="51">
        <f t="shared" si="13"/>
        <v>13</v>
      </c>
      <c r="B60" s="1095"/>
      <c r="C60" s="1095"/>
      <c r="D60" s="692" t="s">
        <v>119</v>
      </c>
      <c r="E60" s="660">
        <v>2455.2000000000003</v>
      </c>
      <c r="F60" s="693" t="s">
        <v>120</v>
      </c>
      <c r="G60" s="690">
        <f t="shared" si="10"/>
        <v>3695.82</v>
      </c>
      <c r="H60" s="693" t="s">
        <v>120</v>
      </c>
      <c r="I60" s="763">
        <f t="shared" si="11"/>
        <v>0.50530303030303014</v>
      </c>
      <c r="J60" s="759">
        <v>3974</v>
      </c>
      <c r="K60" s="662">
        <f t="shared" si="12"/>
        <v>2384.4</v>
      </c>
      <c r="L60" s="659">
        <v>0</v>
      </c>
      <c r="M60" s="665">
        <v>0</v>
      </c>
      <c r="N60" s="659">
        <v>56</v>
      </c>
      <c r="O60" s="728" t="e">
        <f t="shared" si="8"/>
        <v>#REF!</v>
      </c>
      <c r="P60" s="861">
        <f t="shared" si="9"/>
        <v>940</v>
      </c>
      <c r="Q60" s="1094"/>
      <c r="R60" s="1099"/>
    </row>
    <row r="61" spans="1:18" ht="20.100000000000001" customHeight="1">
      <c r="A61" s="51">
        <f t="shared" si="13"/>
        <v>14</v>
      </c>
      <c r="B61" s="1095"/>
      <c r="C61" s="1095"/>
      <c r="D61" s="694" t="s">
        <v>121</v>
      </c>
      <c r="E61" s="667">
        <v>2250.6</v>
      </c>
      <c r="F61" s="695" t="s">
        <v>122</v>
      </c>
      <c r="G61" s="691">
        <f t="shared" si="10"/>
        <v>3247.56</v>
      </c>
      <c r="H61" s="695" t="s">
        <v>122</v>
      </c>
      <c r="I61" s="878">
        <f t="shared" si="11"/>
        <v>0.44297520661157019</v>
      </c>
      <c r="J61" s="760">
        <v>3492</v>
      </c>
      <c r="K61" s="669">
        <f t="shared" si="12"/>
        <v>2095.1999999999998</v>
      </c>
      <c r="L61" s="666">
        <v>0</v>
      </c>
      <c r="M61" s="672">
        <v>0</v>
      </c>
      <c r="N61" s="666">
        <v>56</v>
      </c>
      <c r="O61" s="714" t="e">
        <f t="shared" si="8"/>
        <v>#REF!</v>
      </c>
      <c r="P61" s="879">
        <f t="shared" si="9"/>
        <v>850</v>
      </c>
      <c r="Q61" s="1094"/>
      <c r="R61" s="1099"/>
    </row>
    <row r="62" spans="1:18" ht="20.100000000000001" customHeight="1">
      <c r="A62" s="51">
        <f t="shared" si="13"/>
        <v>15</v>
      </c>
      <c r="B62" s="1095"/>
      <c r="C62" s="1095"/>
      <c r="D62" s="697" t="s">
        <v>123</v>
      </c>
      <c r="E62" s="698">
        <v>2064.6</v>
      </c>
      <c r="F62" s="699" t="s">
        <v>124</v>
      </c>
      <c r="G62" s="696">
        <f t="shared" si="10"/>
        <v>3069.9300000000003</v>
      </c>
      <c r="H62" s="699" t="s">
        <v>124</v>
      </c>
      <c r="I62" s="875">
        <f t="shared" si="11"/>
        <v>0.48693693693693718</v>
      </c>
      <c r="J62" s="761">
        <v>3301</v>
      </c>
      <c r="K62" s="880" t="s">
        <v>125</v>
      </c>
      <c r="L62" s="700">
        <v>0</v>
      </c>
      <c r="M62" s="701">
        <v>0</v>
      </c>
      <c r="N62" s="700">
        <v>56</v>
      </c>
      <c r="O62" s="876" t="e">
        <f t="shared" si="8"/>
        <v>#REF!</v>
      </c>
      <c r="P62" s="877">
        <f t="shared" si="9"/>
        <v>800</v>
      </c>
      <c r="Q62" s="1094"/>
      <c r="R62" s="1099"/>
    </row>
    <row r="63" spans="1:18" ht="20.100000000000001" customHeight="1" thickBot="1">
      <c r="A63" s="818">
        <f t="shared" si="13"/>
        <v>16</v>
      </c>
      <c r="B63" s="1095"/>
      <c r="C63" s="1097"/>
      <c r="D63" s="702" t="s">
        <v>126</v>
      </c>
      <c r="E63" s="703">
        <v>1878.6000000000001</v>
      </c>
      <c r="F63" s="704" t="s">
        <v>127</v>
      </c>
      <c r="G63" s="705">
        <f t="shared" si="10"/>
        <v>2854.17</v>
      </c>
      <c r="H63" s="704" t="s">
        <v>127</v>
      </c>
      <c r="I63" s="881">
        <f t="shared" si="11"/>
        <v>0.51930693069306932</v>
      </c>
      <c r="J63" s="762">
        <v>3069</v>
      </c>
      <c r="K63" s="882" t="s">
        <v>125</v>
      </c>
      <c r="L63" s="706">
        <v>0</v>
      </c>
      <c r="M63" s="707">
        <v>0</v>
      </c>
      <c r="N63" s="706">
        <v>56</v>
      </c>
      <c r="O63" s="883" t="e">
        <f t="shared" si="8"/>
        <v>#REF!</v>
      </c>
      <c r="P63" s="884">
        <f t="shared" si="9"/>
        <v>750</v>
      </c>
      <c r="Q63" s="1094"/>
      <c r="R63" s="1099"/>
    </row>
    <row r="64" spans="1:18" ht="20.100000000000001" customHeight="1" thickTop="1">
      <c r="A64" s="817">
        <v>17</v>
      </c>
      <c r="B64" s="1095"/>
      <c r="C64" s="1098" t="s">
        <v>61</v>
      </c>
      <c r="D64" s="561" t="s">
        <v>128</v>
      </c>
      <c r="E64" s="538">
        <v>10713.6</v>
      </c>
      <c r="F64" s="539" t="s">
        <v>92</v>
      </c>
      <c r="G64" s="658">
        <f t="shared" si="10"/>
        <v>13224.6</v>
      </c>
      <c r="H64" s="539" t="s">
        <v>92</v>
      </c>
      <c r="I64" s="740">
        <f t="shared" si="11"/>
        <v>0.234375</v>
      </c>
      <c r="J64" s="776">
        <v>14220</v>
      </c>
      <c r="K64" s="558">
        <f t="shared" si="12"/>
        <v>8532</v>
      </c>
      <c r="L64" s="371">
        <v>0</v>
      </c>
      <c r="M64" s="372">
        <v>0</v>
      </c>
      <c r="N64" s="371">
        <v>56</v>
      </c>
      <c r="O64" s="781" t="e">
        <f t="shared" si="8"/>
        <v>#REF!</v>
      </c>
      <c r="P64" s="854">
        <v>3700</v>
      </c>
      <c r="Q64" s="1100" t="e">
        <f>#REF!</f>
        <v>#REF!</v>
      </c>
      <c r="R64" s="1102" t="s">
        <v>129</v>
      </c>
    </row>
    <row r="65" spans="1:18" ht="20.100000000000001" customHeight="1">
      <c r="A65" s="51">
        <f t="shared" si="13"/>
        <v>18</v>
      </c>
      <c r="B65" s="1095"/>
      <c r="C65" s="1095"/>
      <c r="D65" s="659" t="s">
        <v>130</v>
      </c>
      <c r="E65" s="660">
        <v>8277</v>
      </c>
      <c r="F65" s="661" t="s">
        <v>94</v>
      </c>
      <c r="G65" s="690">
        <f t="shared" si="10"/>
        <v>10753.59</v>
      </c>
      <c r="H65" s="661" t="s">
        <v>94</v>
      </c>
      <c r="I65" s="763">
        <f t="shared" si="11"/>
        <v>0.29921348314606733</v>
      </c>
      <c r="J65" s="759">
        <v>11563</v>
      </c>
      <c r="K65" s="662">
        <f t="shared" si="12"/>
        <v>6937.8</v>
      </c>
      <c r="L65" s="664">
        <v>0</v>
      </c>
      <c r="M65" s="665">
        <v>0</v>
      </c>
      <c r="N65" s="664">
        <v>56</v>
      </c>
      <c r="O65" s="728" t="e">
        <f t="shared" si="8"/>
        <v>#REF!</v>
      </c>
      <c r="P65" s="861">
        <v>2600</v>
      </c>
      <c r="Q65" s="1094"/>
      <c r="R65" s="1103"/>
    </row>
    <row r="66" spans="1:18" ht="20.100000000000001" customHeight="1">
      <c r="A66" s="815">
        <v>19</v>
      </c>
      <c r="B66" s="1095"/>
      <c r="C66" s="1095"/>
      <c r="D66" s="666" t="s">
        <v>131</v>
      </c>
      <c r="E66" s="667">
        <v>6733.2000000000007</v>
      </c>
      <c r="F66" s="668" t="s">
        <v>96</v>
      </c>
      <c r="G66" s="691">
        <f t="shared" si="10"/>
        <v>8438.82</v>
      </c>
      <c r="H66" s="668" t="s">
        <v>96</v>
      </c>
      <c r="I66" s="764">
        <f t="shared" si="11"/>
        <v>0.25331491712707166</v>
      </c>
      <c r="J66" s="760">
        <v>9074</v>
      </c>
      <c r="K66" s="669">
        <f t="shared" si="12"/>
        <v>5444.4</v>
      </c>
      <c r="L66" s="671">
        <v>0</v>
      </c>
      <c r="M66" s="672">
        <v>0</v>
      </c>
      <c r="N66" s="671">
        <v>56</v>
      </c>
      <c r="O66" s="873" t="e">
        <f t="shared" si="8"/>
        <v>#REF!</v>
      </c>
      <c r="P66" s="874">
        <v>2150</v>
      </c>
      <c r="Q66" s="1094"/>
      <c r="R66" s="1103"/>
    </row>
    <row r="67" spans="1:18" ht="20.100000000000001" customHeight="1">
      <c r="A67" s="815">
        <v>20</v>
      </c>
      <c r="B67" s="1095"/>
      <c r="C67" s="1095"/>
      <c r="D67" s="312" t="s">
        <v>132</v>
      </c>
      <c r="E67" s="313">
        <v>5710.2000000000007</v>
      </c>
      <c r="F67" s="317" t="s">
        <v>98</v>
      </c>
      <c r="G67" s="652">
        <f t="shared" si="10"/>
        <v>7207.5</v>
      </c>
      <c r="H67" s="317" t="s">
        <v>98</v>
      </c>
      <c r="I67" s="736">
        <f t="shared" si="11"/>
        <v>0.26221498371335494</v>
      </c>
      <c r="J67" s="755">
        <v>7750</v>
      </c>
      <c r="K67" s="518">
        <f t="shared" si="12"/>
        <v>4650</v>
      </c>
      <c r="L67" s="312">
        <v>0</v>
      </c>
      <c r="M67" s="331">
        <v>0</v>
      </c>
      <c r="N67" s="312">
        <v>56</v>
      </c>
      <c r="O67" s="519" t="e">
        <f t="shared" si="8"/>
        <v>#REF!</v>
      </c>
      <c r="P67" s="849">
        <v>2600</v>
      </c>
      <c r="Q67" s="1094"/>
      <c r="R67" s="1103"/>
    </row>
    <row r="68" spans="1:18" ht="20.100000000000001" customHeight="1">
      <c r="A68" s="51">
        <f t="shared" si="13"/>
        <v>21</v>
      </c>
      <c r="B68" s="1095"/>
      <c r="C68" s="1095"/>
      <c r="D68" s="47" t="s">
        <v>134</v>
      </c>
      <c r="E68" s="318">
        <v>4705.8</v>
      </c>
      <c r="F68" s="319" t="s">
        <v>101</v>
      </c>
      <c r="G68" s="654">
        <f t="shared" si="10"/>
        <v>6186.3600000000006</v>
      </c>
      <c r="H68" s="319" t="s">
        <v>101</v>
      </c>
      <c r="I68" s="734">
        <f t="shared" si="11"/>
        <v>0.31462450592885394</v>
      </c>
      <c r="J68" s="756">
        <v>6652</v>
      </c>
      <c r="K68" s="523">
        <f t="shared" si="12"/>
        <v>3991.2</v>
      </c>
      <c r="L68" s="339">
        <v>0</v>
      </c>
      <c r="M68" s="340">
        <v>0</v>
      </c>
      <c r="N68" s="339">
        <v>56</v>
      </c>
      <c r="O68" s="524" t="e">
        <f t="shared" si="8"/>
        <v>#REF!</v>
      </c>
      <c r="P68" s="850">
        <v>2100</v>
      </c>
      <c r="Q68" s="1094"/>
      <c r="R68" s="1103"/>
    </row>
    <row r="69" spans="1:18" ht="20.100000000000001" customHeight="1">
      <c r="A69" s="815">
        <f t="shared" si="13"/>
        <v>22</v>
      </c>
      <c r="B69" s="1095"/>
      <c r="C69" s="1095"/>
      <c r="D69" s="692" t="s">
        <v>136</v>
      </c>
      <c r="E69" s="660">
        <v>3813</v>
      </c>
      <c r="F69" s="693" t="s">
        <v>104</v>
      </c>
      <c r="G69" s="690">
        <f t="shared" si="10"/>
        <v>5253.5700000000006</v>
      </c>
      <c r="H69" s="693" t="s">
        <v>104</v>
      </c>
      <c r="I69" s="763">
        <f t="shared" si="11"/>
        <v>0.3778048780487806</v>
      </c>
      <c r="J69" s="759">
        <v>5649</v>
      </c>
      <c r="K69" s="662">
        <f t="shared" si="12"/>
        <v>3389.4</v>
      </c>
      <c r="L69" s="659">
        <v>0</v>
      </c>
      <c r="M69" s="665">
        <v>0</v>
      </c>
      <c r="N69" s="659">
        <v>56</v>
      </c>
      <c r="O69" s="663" t="e">
        <f t="shared" si="8"/>
        <v>#REF!</v>
      </c>
      <c r="P69" s="861">
        <v>1600</v>
      </c>
      <c r="Q69" s="1094"/>
      <c r="R69" s="1103"/>
    </row>
    <row r="70" spans="1:18" ht="20.100000000000001" customHeight="1">
      <c r="A70" s="815">
        <v>23</v>
      </c>
      <c r="B70" s="1095"/>
      <c r="C70" s="1095"/>
      <c r="D70" s="694" t="s">
        <v>137</v>
      </c>
      <c r="E70" s="667">
        <v>3050.4</v>
      </c>
      <c r="F70" s="695" t="s">
        <v>107</v>
      </c>
      <c r="G70" s="691">
        <f t="shared" si="10"/>
        <v>4476.09</v>
      </c>
      <c r="H70" s="695" t="s">
        <v>107</v>
      </c>
      <c r="I70" s="764">
        <f t="shared" si="11"/>
        <v>0.46737804878048772</v>
      </c>
      <c r="J70" s="760">
        <v>4813</v>
      </c>
      <c r="K70" s="752">
        <f t="shared" si="12"/>
        <v>2887.7999999999997</v>
      </c>
      <c r="L70" s="666">
        <v>0</v>
      </c>
      <c r="M70" s="672">
        <v>0</v>
      </c>
      <c r="N70" s="666">
        <v>56</v>
      </c>
      <c r="O70" s="670" t="e">
        <f t="shared" si="8"/>
        <v>#REF!</v>
      </c>
      <c r="P70" s="879">
        <v>1100</v>
      </c>
      <c r="Q70" s="1094"/>
      <c r="R70" s="1103"/>
    </row>
    <row r="71" spans="1:18" ht="20.100000000000001" customHeight="1">
      <c r="A71" s="51">
        <v>24</v>
      </c>
      <c r="B71" s="1095"/>
      <c r="C71" s="1095"/>
      <c r="D71" s="48" t="s">
        <v>138</v>
      </c>
      <c r="E71" s="313">
        <v>3199.2000000000003</v>
      </c>
      <c r="F71" s="317" t="s">
        <v>110</v>
      </c>
      <c r="G71" s="652">
        <f t="shared" si="10"/>
        <v>4907.6100000000006</v>
      </c>
      <c r="H71" s="317" t="s">
        <v>110</v>
      </c>
      <c r="I71" s="736">
        <f t="shared" si="11"/>
        <v>0.53401162790697687</v>
      </c>
      <c r="J71" s="755">
        <v>5277</v>
      </c>
      <c r="K71" s="518">
        <f t="shared" si="12"/>
        <v>3166.2</v>
      </c>
      <c r="L71" s="312">
        <v>0</v>
      </c>
      <c r="M71" s="331">
        <v>0</v>
      </c>
      <c r="N71" s="312">
        <v>56</v>
      </c>
      <c r="O71" s="721" t="e">
        <f t="shared" si="8"/>
        <v>#REF!</v>
      </c>
      <c r="P71" s="860">
        <v>1420</v>
      </c>
      <c r="Q71" s="1094"/>
      <c r="R71" s="1104" t="s">
        <v>139</v>
      </c>
    </row>
    <row r="72" spans="1:18" ht="20.100000000000001" customHeight="1">
      <c r="A72" s="815">
        <f t="shared" si="13"/>
        <v>25</v>
      </c>
      <c r="B72" s="1095"/>
      <c r="C72" s="1095"/>
      <c r="D72" s="47" t="s">
        <v>140</v>
      </c>
      <c r="E72" s="318">
        <v>2976</v>
      </c>
      <c r="F72" s="319" t="s">
        <v>112</v>
      </c>
      <c r="G72" s="654">
        <f t="shared" si="10"/>
        <v>4703.01</v>
      </c>
      <c r="H72" s="319" t="s">
        <v>112</v>
      </c>
      <c r="I72" s="734">
        <f t="shared" si="11"/>
        <v>0.58031250000000001</v>
      </c>
      <c r="J72" s="756">
        <v>5057</v>
      </c>
      <c r="K72" s="523">
        <f t="shared" si="12"/>
        <v>3034.2</v>
      </c>
      <c r="L72" s="339">
        <v>0</v>
      </c>
      <c r="M72" s="340">
        <v>0</v>
      </c>
      <c r="N72" s="339">
        <v>56</v>
      </c>
      <c r="O72" s="726" t="e">
        <f t="shared" si="8"/>
        <v>#REF!</v>
      </c>
      <c r="P72" s="847">
        <v>1220</v>
      </c>
      <c r="Q72" s="1094"/>
      <c r="R72" s="1104"/>
    </row>
    <row r="73" spans="1:18" ht="20.100000000000001" customHeight="1">
      <c r="A73" s="51">
        <f t="shared" si="13"/>
        <v>26</v>
      </c>
      <c r="B73" s="1095"/>
      <c r="C73" s="1095"/>
      <c r="D73" s="47" t="s">
        <v>141</v>
      </c>
      <c r="E73" s="318">
        <v>2752.8</v>
      </c>
      <c r="F73" s="319" t="s">
        <v>114</v>
      </c>
      <c r="G73" s="654">
        <f t="shared" si="10"/>
        <v>4499.34</v>
      </c>
      <c r="H73" s="319" t="s">
        <v>114</v>
      </c>
      <c r="I73" s="734">
        <f t="shared" si="11"/>
        <v>0.63445945945945947</v>
      </c>
      <c r="J73" s="756">
        <v>4838</v>
      </c>
      <c r="K73" s="523">
        <f t="shared" si="12"/>
        <v>2902.7999999999997</v>
      </c>
      <c r="L73" s="339">
        <v>0</v>
      </c>
      <c r="M73" s="340">
        <v>0</v>
      </c>
      <c r="N73" s="339">
        <v>56</v>
      </c>
      <c r="O73" s="726" t="e">
        <f t="shared" si="8"/>
        <v>#REF!</v>
      </c>
      <c r="P73" s="847">
        <v>1070</v>
      </c>
      <c r="Q73" s="1094"/>
      <c r="R73" s="1104"/>
    </row>
    <row r="74" spans="1:18" ht="20.100000000000001" customHeight="1">
      <c r="A74" s="815">
        <f t="shared" si="13"/>
        <v>27</v>
      </c>
      <c r="B74" s="1095"/>
      <c r="C74" s="1095"/>
      <c r="D74" s="692" t="s">
        <v>142</v>
      </c>
      <c r="E74" s="660">
        <v>2529.6</v>
      </c>
      <c r="F74" s="693" t="s">
        <v>116</v>
      </c>
      <c r="G74" s="690">
        <f t="shared" si="10"/>
        <v>4173.84</v>
      </c>
      <c r="H74" s="693" t="s">
        <v>116</v>
      </c>
      <c r="I74" s="763">
        <f t="shared" si="11"/>
        <v>0.65000000000000013</v>
      </c>
      <c r="J74" s="759">
        <v>4488</v>
      </c>
      <c r="K74" s="662">
        <f t="shared" si="12"/>
        <v>2692.7999999999997</v>
      </c>
      <c r="L74" s="659">
        <v>0</v>
      </c>
      <c r="M74" s="665">
        <v>0</v>
      </c>
      <c r="N74" s="659">
        <v>56</v>
      </c>
      <c r="O74" s="728" t="e">
        <f t="shared" si="8"/>
        <v>#REF!</v>
      </c>
      <c r="P74" s="861">
        <v>920</v>
      </c>
      <c r="Q74" s="1094"/>
      <c r="R74" s="1104"/>
    </row>
    <row r="75" spans="1:18" ht="20.100000000000001" customHeight="1">
      <c r="A75" s="51">
        <f t="shared" si="13"/>
        <v>28</v>
      </c>
      <c r="B75" s="1095"/>
      <c r="C75" s="1095"/>
      <c r="D75" s="697" t="s">
        <v>143</v>
      </c>
      <c r="E75" s="698">
        <v>2325</v>
      </c>
      <c r="F75" s="699" t="s">
        <v>118</v>
      </c>
      <c r="G75" s="696">
        <f t="shared" si="10"/>
        <v>3923.67</v>
      </c>
      <c r="H75" s="699" t="s">
        <v>118</v>
      </c>
      <c r="I75" s="875">
        <f t="shared" si="11"/>
        <v>0.68759999999999999</v>
      </c>
      <c r="J75" s="761">
        <v>4219</v>
      </c>
      <c r="K75" s="712">
        <f t="shared" si="12"/>
        <v>2531.4</v>
      </c>
      <c r="L75" s="700">
        <v>0</v>
      </c>
      <c r="M75" s="701">
        <v>0</v>
      </c>
      <c r="N75" s="700">
        <v>56</v>
      </c>
      <c r="O75" s="876" t="e">
        <f t="shared" si="8"/>
        <v>#REF!</v>
      </c>
      <c r="P75" s="877">
        <v>830</v>
      </c>
      <c r="Q75" s="1094"/>
      <c r="R75" s="1104"/>
    </row>
    <row r="76" spans="1:18" ht="20.100000000000001" customHeight="1">
      <c r="A76" s="51">
        <f t="shared" si="13"/>
        <v>29</v>
      </c>
      <c r="B76" s="1095"/>
      <c r="C76" s="1095"/>
      <c r="D76" s="702" t="s">
        <v>144</v>
      </c>
      <c r="E76" s="703">
        <v>2120.4</v>
      </c>
      <c r="F76" s="704" t="s">
        <v>120</v>
      </c>
      <c r="G76" s="705">
        <f t="shared" si="10"/>
        <v>3475.4100000000003</v>
      </c>
      <c r="H76" s="704" t="s">
        <v>120</v>
      </c>
      <c r="I76" s="881">
        <f t="shared" si="11"/>
        <v>0.63903508771929829</v>
      </c>
      <c r="J76" s="762">
        <v>3737</v>
      </c>
      <c r="K76" s="713">
        <f t="shared" si="12"/>
        <v>2242.1999999999998</v>
      </c>
      <c r="L76" s="706">
        <v>0</v>
      </c>
      <c r="M76" s="707">
        <v>0</v>
      </c>
      <c r="N76" s="706">
        <v>56</v>
      </c>
      <c r="O76" s="883" t="e">
        <f t="shared" si="8"/>
        <v>#REF!</v>
      </c>
      <c r="P76" s="884">
        <v>740</v>
      </c>
      <c r="Q76" s="1094"/>
      <c r="R76" s="1104"/>
    </row>
    <row r="77" spans="1:18" ht="20.100000000000001" customHeight="1">
      <c r="A77" s="51">
        <f t="shared" si="13"/>
        <v>30</v>
      </c>
      <c r="B77" s="1095"/>
      <c r="C77" s="1095"/>
      <c r="D77" s="694" t="s">
        <v>145</v>
      </c>
      <c r="E77" s="667">
        <v>1915.8000000000002</v>
      </c>
      <c r="F77" s="695" t="s">
        <v>122</v>
      </c>
      <c r="G77" s="691">
        <f t="shared" si="10"/>
        <v>3026.2200000000003</v>
      </c>
      <c r="H77" s="695" t="s">
        <v>122</v>
      </c>
      <c r="I77" s="878">
        <f t="shared" si="11"/>
        <v>0.57961165048543695</v>
      </c>
      <c r="J77" s="760">
        <v>3254</v>
      </c>
      <c r="K77" s="669">
        <f t="shared" si="12"/>
        <v>1952.3999999999999</v>
      </c>
      <c r="L77" s="666">
        <v>0</v>
      </c>
      <c r="M77" s="672">
        <v>0</v>
      </c>
      <c r="N77" s="666">
        <v>56</v>
      </c>
      <c r="O77" s="714" t="e">
        <f t="shared" si="8"/>
        <v>#REF!</v>
      </c>
      <c r="P77" s="879">
        <v>650</v>
      </c>
      <c r="Q77" s="1094"/>
      <c r="R77" s="1104"/>
    </row>
    <row r="78" spans="1:18" ht="20.100000000000001" customHeight="1">
      <c r="A78" s="51">
        <f t="shared" si="13"/>
        <v>31</v>
      </c>
      <c r="B78" s="1095"/>
      <c r="C78" s="1095"/>
      <c r="D78" s="702" t="s">
        <v>146</v>
      </c>
      <c r="E78" s="703">
        <v>1729.8000000000002</v>
      </c>
      <c r="F78" s="704" t="s">
        <v>124</v>
      </c>
      <c r="G78" s="705">
        <f t="shared" si="10"/>
        <v>2829.9900000000002</v>
      </c>
      <c r="H78" s="704" t="s">
        <v>124</v>
      </c>
      <c r="I78" s="881">
        <f t="shared" si="11"/>
        <v>0.63602150537634405</v>
      </c>
      <c r="J78" s="762">
        <v>3043</v>
      </c>
      <c r="K78" s="882" t="s">
        <v>125</v>
      </c>
      <c r="L78" s="706">
        <v>0</v>
      </c>
      <c r="M78" s="707">
        <v>0</v>
      </c>
      <c r="N78" s="706">
        <v>56</v>
      </c>
      <c r="O78" s="883" t="e">
        <f t="shared" si="8"/>
        <v>#REF!</v>
      </c>
      <c r="P78" s="884">
        <v>600</v>
      </c>
      <c r="Q78" s="1094"/>
      <c r="R78" s="1104"/>
    </row>
    <row r="79" spans="1:18" ht="20.100000000000001" customHeight="1" thickBot="1">
      <c r="A79" s="816">
        <f t="shared" si="13"/>
        <v>32</v>
      </c>
      <c r="B79" s="1095"/>
      <c r="C79" s="1095"/>
      <c r="D79" s="708" t="s">
        <v>147</v>
      </c>
      <c r="E79" s="709">
        <v>1543.8000000000002</v>
      </c>
      <c r="F79" s="710" t="s">
        <v>127</v>
      </c>
      <c r="G79" s="885">
        <f t="shared" si="10"/>
        <v>2613.3000000000002</v>
      </c>
      <c r="H79" s="710" t="s">
        <v>127</v>
      </c>
      <c r="I79" s="886">
        <f t="shared" si="11"/>
        <v>0.69277108433734935</v>
      </c>
      <c r="J79" s="887">
        <v>2810</v>
      </c>
      <c r="K79" s="888" t="s">
        <v>125</v>
      </c>
      <c r="L79" s="889">
        <v>0</v>
      </c>
      <c r="M79" s="890">
        <v>0</v>
      </c>
      <c r="N79" s="889">
        <v>56</v>
      </c>
      <c r="O79" s="891" t="e">
        <f t="shared" si="8"/>
        <v>#REF!</v>
      </c>
      <c r="P79" s="892">
        <v>550</v>
      </c>
      <c r="Q79" s="1094"/>
      <c r="R79" s="1105"/>
    </row>
    <row r="80" spans="1:18" ht="20.100000000000001" customHeight="1" thickBot="1">
      <c r="A80" s="53"/>
      <c r="B80" s="83"/>
      <c r="C80" s="83"/>
      <c r="D80" s="548"/>
      <c r="E80" s="549"/>
      <c r="F80" s="548"/>
      <c r="G80" s="549"/>
      <c r="H80" s="548"/>
      <c r="I80" s="550"/>
      <c r="J80" s="530"/>
      <c r="K80" s="530"/>
      <c r="L80" s="551"/>
      <c r="M80" s="530"/>
      <c r="N80" s="551"/>
      <c r="O80" s="530"/>
      <c r="P80" s="530"/>
      <c r="Q80" s="771"/>
      <c r="R80" s="772"/>
    </row>
    <row r="81" spans="1:18" ht="26.4">
      <c r="A81" s="310"/>
      <c r="B81" s="41"/>
      <c r="C81" s="41" t="s">
        <v>61</v>
      </c>
      <c r="D81" s="41" t="s">
        <v>62</v>
      </c>
      <c r="E81" s="1082" t="s">
        <v>63</v>
      </c>
      <c r="F81" s="1083"/>
      <c r="G81" s="1083"/>
      <c r="H81" s="1083"/>
      <c r="I81" s="1083"/>
      <c r="J81" s="1083"/>
      <c r="K81" s="1084"/>
      <c r="L81" s="41" t="s">
        <v>64</v>
      </c>
      <c r="M81" s="74" t="s">
        <v>65</v>
      </c>
      <c r="N81" s="41" t="s">
        <v>66</v>
      </c>
      <c r="O81" s="74" t="s">
        <v>67</v>
      </c>
      <c r="P81" s="1266" t="s">
        <v>68</v>
      </c>
      <c r="Q81" s="81" t="s">
        <v>69</v>
      </c>
      <c r="R81" s="82"/>
    </row>
    <row r="82" spans="1:18" ht="15.6" customHeight="1">
      <c r="A82" s="311" t="s">
        <v>70</v>
      </c>
      <c r="B82" s="560" t="s">
        <v>71</v>
      </c>
      <c r="C82" s="42" t="s">
        <v>72</v>
      </c>
      <c r="D82" s="42" t="s">
        <v>73</v>
      </c>
      <c r="E82" s="44" t="s">
        <v>74</v>
      </c>
      <c r="F82" s="44"/>
      <c r="G82" s="1088" t="s">
        <v>75</v>
      </c>
      <c r="H82" s="1088"/>
      <c r="I82" s="1089"/>
      <c r="J82" s="1090" t="s">
        <v>76</v>
      </c>
      <c r="K82" s="1092" t="s">
        <v>77</v>
      </c>
      <c r="L82" s="42" t="s">
        <v>78</v>
      </c>
      <c r="M82" s="75" t="s">
        <v>79</v>
      </c>
      <c r="N82" s="42" t="s">
        <v>80</v>
      </c>
      <c r="O82" s="75" t="s">
        <v>81</v>
      </c>
      <c r="P82" s="1267"/>
      <c r="Q82" s="354"/>
      <c r="R82" s="43"/>
    </row>
    <row r="83" spans="1:18" ht="27" thickBot="1">
      <c r="A83" s="356"/>
      <c r="B83" s="42"/>
      <c r="C83" s="42"/>
      <c r="D83" s="357"/>
      <c r="E83" s="45" t="s">
        <v>82</v>
      </c>
      <c r="F83" s="46" t="s">
        <v>83</v>
      </c>
      <c r="G83" s="45" t="s">
        <v>82</v>
      </c>
      <c r="H83" s="46" t="s">
        <v>83</v>
      </c>
      <c r="I83" s="732" t="s">
        <v>84</v>
      </c>
      <c r="J83" s="1298"/>
      <c r="K83" s="1299"/>
      <c r="L83" s="560" t="s">
        <v>85</v>
      </c>
      <c r="M83" s="75" t="s">
        <v>86</v>
      </c>
      <c r="N83" s="42" t="s">
        <v>86</v>
      </c>
      <c r="O83" s="75" t="s">
        <v>87</v>
      </c>
      <c r="P83" s="1267"/>
      <c r="Q83" s="379" t="s">
        <v>88</v>
      </c>
      <c r="R83" s="353" t="s">
        <v>89</v>
      </c>
    </row>
    <row r="84" spans="1:18" ht="20.100000000000001" customHeight="1">
      <c r="A84" s="856">
        <v>1</v>
      </c>
      <c r="B84" s="1249" t="s">
        <v>287</v>
      </c>
      <c r="C84" s="1249" t="s">
        <v>61</v>
      </c>
      <c r="D84" s="312" t="s">
        <v>91</v>
      </c>
      <c r="E84" s="313">
        <v>11048.400000000001</v>
      </c>
      <c r="F84" s="564" t="s">
        <v>92</v>
      </c>
      <c r="G84" s="652">
        <f>J84*0.93</f>
        <v>14344.320000000002</v>
      </c>
      <c r="H84" s="653" t="s">
        <v>92</v>
      </c>
      <c r="I84" s="733">
        <f>G84/E84-1</f>
        <v>0.29831649831649831</v>
      </c>
      <c r="J84" s="755">
        <v>15424</v>
      </c>
      <c r="K84" s="518">
        <f>J84*0.6</f>
        <v>9254.4</v>
      </c>
      <c r="L84" s="562">
        <v>0</v>
      </c>
      <c r="M84" s="331">
        <v>0</v>
      </c>
      <c r="N84" s="562">
        <v>56</v>
      </c>
      <c r="O84" s="721" t="e">
        <f t="shared" ref="O84:O115" si="14">(G84-L84-M84+N84)*$O$8</f>
        <v>#REF!</v>
      </c>
      <c r="P84" s="860">
        <f t="shared" ref="P84:P99" si="15">P100+200</f>
        <v>3900</v>
      </c>
      <c r="Q84" s="1300" t="e">
        <f>Q48</f>
        <v>#REF!</v>
      </c>
      <c r="R84" s="1254" t="e">
        <f>R48</f>
        <v>#REF!</v>
      </c>
    </row>
    <row r="85" spans="1:18" ht="20.100000000000001" customHeight="1">
      <c r="A85" s="51">
        <f>A84+1</f>
        <v>2</v>
      </c>
      <c r="B85" s="1095"/>
      <c r="C85" s="1095"/>
      <c r="D85" s="339" t="s">
        <v>93</v>
      </c>
      <c r="E85" s="318">
        <v>8611.8000000000011</v>
      </c>
      <c r="F85" s="50" t="s">
        <v>94</v>
      </c>
      <c r="G85" s="318">
        <f t="shared" ref="G85:G94" si="16">J85*0.93</f>
        <v>8611.8000000000011</v>
      </c>
      <c r="H85" s="50" t="s">
        <v>94</v>
      </c>
      <c r="I85" s="734">
        <f t="shared" ref="I85:I115" si="17">G85/E85-1</f>
        <v>0</v>
      </c>
      <c r="J85" s="742">
        <v>9260</v>
      </c>
      <c r="K85" s="639">
        <f t="shared" ref="K85:K97" si="18">J85*0.6</f>
        <v>5556</v>
      </c>
      <c r="L85" s="563">
        <v>0</v>
      </c>
      <c r="M85" s="340">
        <v>0</v>
      </c>
      <c r="N85" s="563">
        <v>56</v>
      </c>
      <c r="O85" s="343" t="e">
        <f t="shared" si="14"/>
        <v>#REF!</v>
      </c>
      <c r="P85" s="847">
        <f t="shared" si="15"/>
        <v>2800</v>
      </c>
      <c r="Q85" s="1094"/>
      <c r="R85" s="1099"/>
    </row>
    <row r="86" spans="1:18" ht="20.100000000000001" customHeight="1">
      <c r="A86" s="815">
        <v>3</v>
      </c>
      <c r="B86" s="1095"/>
      <c r="C86" s="1095"/>
      <c r="D86" s="42" t="s">
        <v>95</v>
      </c>
      <c r="E86" s="315">
        <v>7068</v>
      </c>
      <c r="F86" s="316" t="s">
        <v>96</v>
      </c>
      <c r="G86" s="315">
        <f t="shared" si="16"/>
        <v>7068</v>
      </c>
      <c r="H86" s="316" t="s">
        <v>96</v>
      </c>
      <c r="I86" s="735">
        <f t="shared" si="17"/>
        <v>0</v>
      </c>
      <c r="J86" s="743">
        <v>7600</v>
      </c>
      <c r="K86" s="543">
        <f t="shared" si="18"/>
        <v>4560</v>
      </c>
      <c r="L86" s="560">
        <v>0</v>
      </c>
      <c r="M86" s="335">
        <v>0</v>
      </c>
      <c r="N86" s="560">
        <v>56</v>
      </c>
      <c r="O86" s="386" t="e">
        <f t="shared" si="14"/>
        <v>#REF!</v>
      </c>
      <c r="P86" s="864">
        <f t="shared" si="15"/>
        <v>2350</v>
      </c>
      <c r="Q86" s="1094"/>
      <c r="R86" s="1099"/>
    </row>
    <row r="87" spans="1:18" ht="20.100000000000001" customHeight="1">
      <c r="A87" s="815">
        <v>4</v>
      </c>
      <c r="B87" s="1095"/>
      <c r="C87" s="1095"/>
      <c r="D87" s="312" t="s">
        <v>97</v>
      </c>
      <c r="E87" s="313">
        <v>6045</v>
      </c>
      <c r="F87" s="317" t="s">
        <v>98</v>
      </c>
      <c r="G87" s="652">
        <f t="shared" si="16"/>
        <v>8279.7900000000009</v>
      </c>
      <c r="H87" s="655" t="s">
        <v>98</v>
      </c>
      <c r="I87" s="736">
        <f t="shared" si="17"/>
        <v>0.36969230769230776</v>
      </c>
      <c r="J87" s="755">
        <v>8903</v>
      </c>
      <c r="K87" s="518">
        <f t="shared" si="18"/>
        <v>5341.8</v>
      </c>
      <c r="L87" s="312">
        <v>0</v>
      </c>
      <c r="M87" s="331">
        <v>0</v>
      </c>
      <c r="N87" s="312">
        <v>56</v>
      </c>
      <c r="O87" s="519" t="e">
        <f t="shared" si="14"/>
        <v>#REF!</v>
      </c>
      <c r="P87" s="849">
        <f t="shared" si="15"/>
        <v>2800</v>
      </c>
      <c r="Q87" s="1094"/>
      <c r="R87" s="1099"/>
    </row>
    <row r="88" spans="1:18" ht="20.100000000000001" customHeight="1">
      <c r="A88" s="51">
        <v>5</v>
      </c>
      <c r="B88" s="1095"/>
      <c r="C88" s="1095"/>
      <c r="D88" s="47" t="s">
        <v>100</v>
      </c>
      <c r="E88" s="318">
        <v>5040.6000000000004</v>
      </c>
      <c r="F88" s="319" t="s">
        <v>101</v>
      </c>
      <c r="G88" s="654">
        <f t="shared" si="16"/>
        <v>7017.7800000000007</v>
      </c>
      <c r="H88" s="656" t="s">
        <v>101</v>
      </c>
      <c r="I88" s="734">
        <f t="shared" si="17"/>
        <v>0.39225092250922522</v>
      </c>
      <c r="J88" s="756">
        <v>7546</v>
      </c>
      <c r="K88" s="523">
        <f t="shared" si="18"/>
        <v>4527.5999999999995</v>
      </c>
      <c r="L88" s="339">
        <v>0</v>
      </c>
      <c r="M88" s="340">
        <v>0</v>
      </c>
      <c r="N88" s="339">
        <v>56</v>
      </c>
      <c r="O88" s="524" t="e">
        <f t="shared" si="14"/>
        <v>#REF!</v>
      </c>
      <c r="P88" s="850">
        <f t="shared" si="15"/>
        <v>2300</v>
      </c>
      <c r="Q88" s="1094"/>
      <c r="R88" s="1099"/>
    </row>
    <row r="89" spans="1:18" ht="20.100000000000001" customHeight="1">
      <c r="A89" s="815">
        <f>A88+1</f>
        <v>6</v>
      </c>
      <c r="B89" s="1095"/>
      <c r="C89" s="1095"/>
      <c r="D89" s="47" t="s">
        <v>103</v>
      </c>
      <c r="E89" s="318">
        <v>4147.8</v>
      </c>
      <c r="F89" s="319" t="s">
        <v>104</v>
      </c>
      <c r="G89" s="318">
        <f t="shared" si="16"/>
        <v>4147.8</v>
      </c>
      <c r="H89" s="319" t="s">
        <v>104</v>
      </c>
      <c r="I89" s="734">
        <f t="shared" si="17"/>
        <v>0</v>
      </c>
      <c r="J89" s="742">
        <v>4460</v>
      </c>
      <c r="K89" s="639">
        <f t="shared" si="18"/>
        <v>2676</v>
      </c>
      <c r="L89" s="339">
        <v>0</v>
      </c>
      <c r="M89" s="340">
        <v>0</v>
      </c>
      <c r="N89" s="339">
        <v>56</v>
      </c>
      <c r="O89" s="338" t="e">
        <f t="shared" si="14"/>
        <v>#REF!</v>
      </c>
      <c r="P89" s="850">
        <f t="shared" si="15"/>
        <v>1800</v>
      </c>
      <c r="Q89" s="1094"/>
      <c r="R89" s="1099"/>
    </row>
    <row r="90" spans="1:18" ht="20.100000000000001" customHeight="1">
      <c r="A90" s="815">
        <v>7</v>
      </c>
      <c r="B90" s="1095"/>
      <c r="C90" s="1095"/>
      <c r="D90" s="308" t="s">
        <v>106</v>
      </c>
      <c r="E90" s="315">
        <v>3385.2000000000003</v>
      </c>
      <c r="F90" s="321" t="s">
        <v>107</v>
      </c>
      <c r="G90" s="315">
        <f t="shared" si="16"/>
        <v>3385.2000000000003</v>
      </c>
      <c r="H90" s="321" t="s">
        <v>107</v>
      </c>
      <c r="I90" s="735">
        <f t="shared" si="17"/>
        <v>0</v>
      </c>
      <c r="J90" s="743">
        <v>3640</v>
      </c>
      <c r="K90" s="543">
        <f t="shared" si="18"/>
        <v>2184</v>
      </c>
      <c r="L90" s="42">
        <v>0</v>
      </c>
      <c r="M90" s="335">
        <v>0</v>
      </c>
      <c r="N90" s="42">
        <v>56</v>
      </c>
      <c r="O90" s="533" t="e">
        <f t="shared" si="14"/>
        <v>#REF!</v>
      </c>
      <c r="P90" s="865">
        <f t="shared" si="15"/>
        <v>1300</v>
      </c>
      <c r="Q90" s="1094"/>
      <c r="R90" s="1099"/>
    </row>
    <row r="91" spans="1:18" ht="20.100000000000001" customHeight="1">
      <c r="A91" s="51">
        <v>8</v>
      </c>
      <c r="B91" s="1095"/>
      <c r="C91" s="1095"/>
      <c r="D91" s="48" t="s">
        <v>109</v>
      </c>
      <c r="E91" s="313">
        <v>3534</v>
      </c>
      <c r="F91" s="317" t="s">
        <v>110</v>
      </c>
      <c r="G91" s="652">
        <f t="shared" si="16"/>
        <v>5758.56</v>
      </c>
      <c r="H91" s="655" t="s">
        <v>110</v>
      </c>
      <c r="I91" s="736">
        <f t="shared" si="17"/>
        <v>0.62947368421052641</v>
      </c>
      <c r="J91" s="755">
        <v>6192</v>
      </c>
      <c r="K91" s="518">
        <f t="shared" si="18"/>
        <v>3715.2</v>
      </c>
      <c r="L91" s="312">
        <v>0</v>
      </c>
      <c r="M91" s="331">
        <v>0</v>
      </c>
      <c r="N91" s="312">
        <v>56</v>
      </c>
      <c r="O91" s="721" t="e">
        <f t="shared" si="14"/>
        <v>#REF!</v>
      </c>
      <c r="P91" s="860">
        <f t="shared" si="15"/>
        <v>1620</v>
      </c>
      <c r="Q91" s="1094"/>
      <c r="R91" s="1099"/>
    </row>
    <row r="92" spans="1:18" ht="20.100000000000001" customHeight="1">
      <c r="A92" s="815">
        <f t="shared" ref="A92:A115" si="19">A91+1</f>
        <v>9</v>
      </c>
      <c r="B92" s="1095"/>
      <c r="C92" s="1095"/>
      <c r="D92" s="47" t="s">
        <v>111</v>
      </c>
      <c r="E92" s="318">
        <v>3310.8</v>
      </c>
      <c r="F92" s="319" t="s">
        <v>112</v>
      </c>
      <c r="G92" s="654">
        <f t="shared" si="16"/>
        <v>5340.06</v>
      </c>
      <c r="H92" s="656" t="s">
        <v>112</v>
      </c>
      <c r="I92" s="734">
        <f t="shared" si="17"/>
        <v>0.61292134831460676</v>
      </c>
      <c r="J92" s="756">
        <v>5742</v>
      </c>
      <c r="K92" s="523">
        <f t="shared" si="18"/>
        <v>3445.2</v>
      </c>
      <c r="L92" s="339">
        <v>0</v>
      </c>
      <c r="M92" s="340">
        <v>0</v>
      </c>
      <c r="N92" s="339">
        <v>56</v>
      </c>
      <c r="O92" s="726" t="e">
        <f t="shared" si="14"/>
        <v>#REF!</v>
      </c>
      <c r="P92" s="847">
        <f t="shared" si="15"/>
        <v>1420</v>
      </c>
      <c r="Q92" s="1094"/>
      <c r="R92" s="1099"/>
    </row>
    <row r="93" spans="1:18" ht="20.100000000000001" customHeight="1">
      <c r="A93" s="51">
        <f t="shared" si="19"/>
        <v>10</v>
      </c>
      <c r="B93" s="1095"/>
      <c r="C93" s="1095"/>
      <c r="D93" s="47" t="s">
        <v>113</v>
      </c>
      <c r="E93" s="318">
        <v>3087.6000000000004</v>
      </c>
      <c r="F93" s="319" t="s">
        <v>114</v>
      </c>
      <c r="G93" s="654">
        <f t="shared" si="16"/>
        <v>5036.88</v>
      </c>
      <c r="H93" s="656" t="s">
        <v>114</v>
      </c>
      <c r="I93" s="734">
        <f t="shared" si="17"/>
        <v>0.63132530120481922</v>
      </c>
      <c r="J93" s="756">
        <v>5416</v>
      </c>
      <c r="K93" s="523">
        <f t="shared" si="18"/>
        <v>3249.6</v>
      </c>
      <c r="L93" s="339">
        <v>0</v>
      </c>
      <c r="M93" s="340">
        <v>0</v>
      </c>
      <c r="N93" s="339">
        <v>56</v>
      </c>
      <c r="O93" s="726" t="e">
        <f t="shared" si="14"/>
        <v>#REF!</v>
      </c>
      <c r="P93" s="847">
        <f t="shared" si="15"/>
        <v>1270</v>
      </c>
      <c r="Q93" s="1094"/>
      <c r="R93" s="1099"/>
    </row>
    <row r="94" spans="1:18" ht="20.100000000000001" customHeight="1">
      <c r="A94" s="815">
        <f t="shared" si="19"/>
        <v>11</v>
      </c>
      <c r="B94" s="1095"/>
      <c r="C94" s="1095"/>
      <c r="D94" s="47" t="s">
        <v>115</v>
      </c>
      <c r="E94" s="318">
        <v>2864.4</v>
      </c>
      <c r="F94" s="319" t="s">
        <v>116</v>
      </c>
      <c r="G94" s="318">
        <f t="shared" si="16"/>
        <v>2864.4</v>
      </c>
      <c r="H94" s="319" t="s">
        <v>116</v>
      </c>
      <c r="I94" s="734">
        <f t="shared" si="17"/>
        <v>0</v>
      </c>
      <c r="J94" s="742">
        <v>3080</v>
      </c>
      <c r="K94" s="639">
        <f t="shared" si="18"/>
        <v>1848</v>
      </c>
      <c r="L94" s="339">
        <v>0</v>
      </c>
      <c r="M94" s="340">
        <v>0</v>
      </c>
      <c r="N94" s="339">
        <v>56</v>
      </c>
      <c r="O94" s="343" t="e">
        <f t="shared" si="14"/>
        <v>#REF!</v>
      </c>
      <c r="P94" s="847">
        <f t="shared" si="15"/>
        <v>1120</v>
      </c>
      <c r="Q94" s="1094"/>
      <c r="R94" s="1099"/>
    </row>
    <row r="95" spans="1:18" ht="20.100000000000001" customHeight="1">
      <c r="A95" s="51">
        <f t="shared" si="19"/>
        <v>12</v>
      </c>
      <c r="B95" s="1095"/>
      <c r="C95" s="1095"/>
      <c r="D95" s="322" t="s">
        <v>117</v>
      </c>
      <c r="E95" s="323">
        <v>2659.8</v>
      </c>
      <c r="F95" s="324" t="s">
        <v>118</v>
      </c>
      <c r="G95" s="323">
        <f>J95*0.93</f>
        <v>2659.8</v>
      </c>
      <c r="H95" s="324" t="s">
        <v>118</v>
      </c>
      <c r="I95" s="737">
        <f t="shared" si="17"/>
        <v>0</v>
      </c>
      <c r="J95" s="744">
        <v>2860</v>
      </c>
      <c r="K95" s="640">
        <f t="shared" si="18"/>
        <v>1716</v>
      </c>
      <c r="L95" s="344">
        <v>0</v>
      </c>
      <c r="M95" s="345">
        <v>0</v>
      </c>
      <c r="N95" s="344">
        <v>56</v>
      </c>
      <c r="O95" s="346" t="e">
        <f t="shared" si="14"/>
        <v>#REF!</v>
      </c>
      <c r="P95" s="866">
        <f t="shared" si="15"/>
        <v>1030</v>
      </c>
      <c r="Q95" s="1094"/>
      <c r="R95" s="1099"/>
    </row>
    <row r="96" spans="1:18" ht="20.100000000000001" customHeight="1">
      <c r="A96" s="51">
        <f t="shared" si="19"/>
        <v>13</v>
      </c>
      <c r="B96" s="1095"/>
      <c r="C96" s="1095"/>
      <c r="D96" s="47" t="s">
        <v>119</v>
      </c>
      <c r="E96" s="318">
        <v>2455.2000000000003</v>
      </c>
      <c r="F96" s="319" t="s">
        <v>120</v>
      </c>
      <c r="G96" s="318">
        <f t="shared" ref="G96:G115" si="20">J96*0.93</f>
        <v>2455.2000000000003</v>
      </c>
      <c r="H96" s="319" t="s">
        <v>120</v>
      </c>
      <c r="I96" s="734">
        <f t="shared" si="17"/>
        <v>0</v>
      </c>
      <c r="J96" s="742">
        <v>2640</v>
      </c>
      <c r="K96" s="639">
        <f t="shared" si="18"/>
        <v>1584</v>
      </c>
      <c r="L96" s="339">
        <v>0</v>
      </c>
      <c r="M96" s="340">
        <v>0</v>
      </c>
      <c r="N96" s="339">
        <v>56</v>
      </c>
      <c r="O96" s="343" t="e">
        <f t="shared" si="14"/>
        <v>#REF!</v>
      </c>
      <c r="P96" s="847">
        <f t="shared" si="15"/>
        <v>940</v>
      </c>
      <c r="Q96" s="1094"/>
      <c r="R96" s="1099"/>
    </row>
    <row r="97" spans="1:18" ht="20.100000000000001" customHeight="1">
      <c r="A97" s="51">
        <f t="shared" si="19"/>
        <v>14</v>
      </c>
      <c r="B97" s="1095"/>
      <c r="C97" s="1095"/>
      <c r="D97" s="308" t="s">
        <v>121</v>
      </c>
      <c r="E97" s="315">
        <v>2250.6</v>
      </c>
      <c r="F97" s="321" t="s">
        <v>122</v>
      </c>
      <c r="G97" s="315">
        <f t="shared" si="20"/>
        <v>2250.6</v>
      </c>
      <c r="H97" s="321" t="s">
        <v>122</v>
      </c>
      <c r="I97" s="738">
        <f t="shared" si="17"/>
        <v>0</v>
      </c>
      <c r="J97" s="743">
        <v>2420</v>
      </c>
      <c r="K97" s="575">
        <f t="shared" si="18"/>
        <v>1452</v>
      </c>
      <c r="L97" s="42">
        <v>0</v>
      </c>
      <c r="M97" s="335">
        <v>0</v>
      </c>
      <c r="N97" s="42">
        <v>56</v>
      </c>
      <c r="O97" s="347" t="e">
        <f t="shared" si="14"/>
        <v>#REF!</v>
      </c>
      <c r="P97" s="867">
        <f t="shared" si="15"/>
        <v>850</v>
      </c>
      <c r="Q97" s="1094"/>
      <c r="R97" s="1099"/>
    </row>
    <row r="98" spans="1:18" ht="20.100000000000001" customHeight="1">
      <c r="A98" s="51">
        <f t="shared" si="19"/>
        <v>15</v>
      </c>
      <c r="B98" s="1095"/>
      <c r="C98" s="1095"/>
      <c r="D98" s="322" t="s">
        <v>123</v>
      </c>
      <c r="E98" s="323">
        <v>2064.6</v>
      </c>
      <c r="F98" s="324" t="s">
        <v>124</v>
      </c>
      <c r="G98" s="323">
        <f t="shared" si="20"/>
        <v>2064.6</v>
      </c>
      <c r="H98" s="324" t="s">
        <v>124</v>
      </c>
      <c r="I98" s="737">
        <f t="shared" si="17"/>
        <v>0</v>
      </c>
      <c r="J98" s="744">
        <v>2220</v>
      </c>
      <c r="K98" s="640" t="s">
        <v>125</v>
      </c>
      <c r="L98" s="344">
        <v>0</v>
      </c>
      <c r="M98" s="345">
        <v>0</v>
      </c>
      <c r="N98" s="344">
        <v>56</v>
      </c>
      <c r="O98" s="346" t="e">
        <f t="shared" si="14"/>
        <v>#REF!</v>
      </c>
      <c r="P98" s="866">
        <f t="shared" si="15"/>
        <v>800</v>
      </c>
      <c r="Q98" s="1094"/>
      <c r="R98" s="1099"/>
    </row>
    <row r="99" spans="1:18" ht="20.100000000000001" customHeight="1" thickBot="1">
      <c r="A99" s="818">
        <f t="shared" si="19"/>
        <v>16</v>
      </c>
      <c r="B99" s="1095"/>
      <c r="C99" s="1097"/>
      <c r="D99" s="325" t="s">
        <v>126</v>
      </c>
      <c r="E99" s="326">
        <v>1878.6000000000001</v>
      </c>
      <c r="F99" s="327" t="s">
        <v>127</v>
      </c>
      <c r="G99" s="326">
        <f t="shared" si="20"/>
        <v>1878.6000000000001</v>
      </c>
      <c r="H99" s="327" t="s">
        <v>127</v>
      </c>
      <c r="I99" s="765">
        <f t="shared" si="17"/>
        <v>0</v>
      </c>
      <c r="J99" s="766">
        <v>2020</v>
      </c>
      <c r="K99" s="767" t="s">
        <v>125</v>
      </c>
      <c r="L99" s="348">
        <v>0</v>
      </c>
      <c r="M99" s="349">
        <v>0</v>
      </c>
      <c r="N99" s="348">
        <v>56</v>
      </c>
      <c r="O99" s="350" t="e">
        <f t="shared" si="14"/>
        <v>#REF!</v>
      </c>
      <c r="P99" s="868">
        <f t="shared" si="15"/>
        <v>750</v>
      </c>
      <c r="Q99" s="1094"/>
      <c r="R99" s="1099"/>
    </row>
    <row r="100" spans="1:18" ht="20.100000000000001" customHeight="1" thickTop="1">
      <c r="A100" s="817">
        <v>17</v>
      </c>
      <c r="B100" s="1095"/>
      <c r="C100" s="1098" t="s">
        <v>61</v>
      </c>
      <c r="D100" s="561" t="s">
        <v>128</v>
      </c>
      <c r="E100" s="538">
        <v>10713.6</v>
      </c>
      <c r="F100" s="539" t="s">
        <v>92</v>
      </c>
      <c r="G100" s="658">
        <f t="shared" si="20"/>
        <v>13578</v>
      </c>
      <c r="H100" s="778" t="s">
        <v>92</v>
      </c>
      <c r="I100" s="740">
        <f t="shared" si="17"/>
        <v>0.26736111111111116</v>
      </c>
      <c r="J100" s="776">
        <v>14600</v>
      </c>
      <c r="K100" s="558">
        <f t="shared" ref="K100:K113" si="21">J100*0.6</f>
        <v>8760</v>
      </c>
      <c r="L100" s="371">
        <v>0</v>
      </c>
      <c r="M100" s="372">
        <v>0</v>
      </c>
      <c r="N100" s="371">
        <v>56</v>
      </c>
      <c r="O100" s="781" t="e">
        <f t="shared" si="14"/>
        <v>#REF!</v>
      </c>
      <c r="P100" s="854">
        <v>3700</v>
      </c>
      <c r="Q100" s="1100" t="e">
        <f>Q64</f>
        <v>#REF!</v>
      </c>
      <c r="R100" s="1102" t="s">
        <v>129</v>
      </c>
    </row>
    <row r="101" spans="1:18" ht="20.100000000000001" customHeight="1">
      <c r="A101" s="51">
        <f t="shared" si="19"/>
        <v>18</v>
      </c>
      <c r="B101" s="1095"/>
      <c r="C101" s="1095"/>
      <c r="D101" s="339" t="s">
        <v>130</v>
      </c>
      <c r="E101" s="318">
        <v>8277</v>
      </c>
      <c r="F101" s="50" t="s">
        <v>94</v>
      </c>
      <c r="G101" s="318">
        <f t="shared" si="20"/>
        <v>8277</v>
      </c>
      <c r="H101" s="50" t="s">
        <v>94</v>
      </c>
      <c r="I101" s="734">
        <f t="shared" si="17"/>
        <v>0</v>
      </c>
      <c r="J101" s="742">
        <v>8900</v>
      </c>
      <c r="K101" s="639">
        <f t="shared" si="21"/>
        <v>5340</v>
      </c>
      <c r="L101" s="563">
        <v>0</v>
      </c>
      <c r="M101" s="340">
        <v>0</v>
      </c>
      <c r="N101" s="563">
        <v>56</v>
      </c>
      <c r="O101" s="343" t="e">
        <f t="shared" si="14"/>
        <v>#REF!</v>
      </c>
      <c r="P101" s="847">
        <v>2600</v>
      </c>
      <c r="Q101" s="1094"/>
      <c r="R101" s="1103"/>
    </row>
    <row r="102" spans="1:18" ht="20.100000000000001" customHeight="1">
      <c r="A102" s="815">
        <v>19</v>
      </c>
      <c r="B102" s="1095"/>
      <c r="C102" s="1095"/>
      <c r="D102" s="42" t="s">
        <v>131</v>
      </c>
      <c r="E102" s="315">
        <v>6733.2000000000007</v>
      </c>
      <c r="F102" s="316" t="s">
        <v>96</v>
      </c>
      <c r="G102" s="315">
        <f t="shared" si="20"/>
        <v>6733.2000000000007</v>
      </c>
      <c r="H102" s="316" t="s">
        <v>96</v>
      </c>
      <c r="I102" s="735">
        <f t="shared" si="17"/>
        <v>0</v>
      </c>
      <c r="J102" s="743">
        <v>7240</v>
      </c>
      <c r="K102" s="575">
        <f t="shared" si="21"/>
        <v>4344</v>
      </c>
      <c r="L102" s="560">
        <v>0</v>
      </c>
      <c r="M102" s="335">
        <v>0</v>
      </c>
      <c r="N102" s="560">
        <v>56</v>
      </c>
      <c r="O102" s="386" t="e">
        <f t="shared" si="14"/>
        <v>#REF!</v>
      </c>
      <c r="P102" s="864">
        <v>2150</v>
      </c>
      <c r="Q102" s="1094"/>
      <c r="R102" s="1103"/>
    </row>
    <row r="103" spans="1:18" ht="20.100000000000001" customHeight="1">
      <c r="A103" s="815">
        <v>20</v>
      </c>
      <c r="B103" s="1095"/>
      <c r="C103" s="1095"/>
      <c r="D103" s="312" t="s">
        <v>132</v>
      </c>
      <c r="E103" s="313">
        <v>5710.2000000000007</v>
      </c>
      <c r="F103" s="317" t="s">
        <v>98</v>
      </c>
      <c r="G103" s="652">
        <f t="shared" si="20"/>
        <v>7186.1100000000006</v>
      </c>
      <c r="H103" s="655" t="s">
        <v>98</v>
      </c>
      <c r="I103" s="736">
        <f t="shared" si="17"/>
        <v>0.25846905537459275</v>
      </c>
      <c r="J103" s="755">
        <v>7727</v>
      </c>
      <c r="K103" s="518">
        <f t="shared" si="21"/>
        <v>4636.2</v>
      </c>
      <c r="L103" s="312">
        <v>0</v>
      </c>
      <c r="M103" s="331">
        <v>0</v>
      </c>
      <c r="N103" s="312">
        <v>56</v>
      </c>
      <c r="O103" s="519" t="e">
        <f t="shared" si="14"/>
        <v>#REF!</v>
      </c>
      <c r="P103" s="849">
        <v>2600</v>
      </c>
      <c r="Q103" s="1094"/>
      <c r="R103" s="1103"/>
    </row>
    <row r="104" spans="1:18" ht="20.100000000000001" customHeight="1">
      <c r="A104" s="51">
        <f t="shared" si="19"/>
        <v>21</v>
      </c>
      <c r="B104" s="1095"/>
      <c r="C104" s="1095"/>
      <c r="D104" s="47" t="s">
        <v>134</v>
      </c>
      <c r="E104" s="318">
        <v>4705.8</v>
      </c>
      <c r="F104" s="319" t="s">
        <v>101</v>
      </c>
      <c r="G104" s="654">
        <f t="shared" si="20"/>
        <v>6165.9000000000005</v>
      </c>
      <c r="H104" s="656" t="s">
        <v>101</v>
      </c>
      <c r="I104" s="734">
        <f t="shared" si="17"/>
        <v>0.31027667984189722</v>
      </c>
      <c r="J104" s="756">
        <v>6630</v>
      </c>
      <c r="K104" s="523">
        <f t="shared" si="21"/>
        <v>3978</v>
      </c>
      <c r="L104" s="339">
        <v>0</v>
      </c>
      <c r="M104" s="340">
        <v>0</v>
      </c>
      <c r="N104" s="339">
        <v>56</v>
      </c>
      <c r="O104" s="524" t="e">
        <f t="shared" si="14"/>
        <v>#REF!</v>
      </c>
      <c r="P104" s="850">
        <v>2100</v>
      </c>
      <c r="Q104" s="1094"/>
      <c r="R104" s="1103"/>
    </row>
    <row r="105" spans="1:18" ht="20.100000000000001" customHeight="1">
      <c r="A105" s="815">
        <f t="shared" si="19"/>
        <v>22</v>
      </c>
      <c r="B105" s="1095"/>
      <c r="C105" s="1095"/>
      <c r="D105" s="47" t="s">
        <v>136</v>
      </c>
      <c r="E105" s="318">
        <v>3813</v>
      </c>
      <c r="F105" s="319" t="s">
        <v>104</v>
      </c>
      <c r="G105" s="318">
        <f t="shared" si="20"/>
        <v>3813</v>
      </c>
      <c r="H105" s="319" t="s">
        <v>104</v>
      </c>
      <c r="I105" s="734">
        <f t="shared" si="17"/>
        <v>0</v>
      </c>
      <c r="J105" s="742">
        <v>4100</v>
      </c>
      <c r="K105" s="639">
        <f t="shared" si="21"/>
        <v>2460</v>
      </c>
      <c r="L105" s="339">
        <v>0</v>
      </c>
      <c r="M105" s="340">
        <v>0</v>
      </c>
      <c r="N105" s="339">
        <v>56</v>
      </c>
      <c r="O105" s="338" t="e">
        <f t="shared" si="14"/>
        <v>#REF!</v>
      </c>
      <c r="P105" s="850">
        <v>1600</v>
      </c>
      <c r="Q105" s="1094"/>
      <c r="R105" s="1103"/>
    </row>
    <row r="106" spans="1:18" ht="20.100000000000001" customHeight="1">
      <c r="A106" s="815">
        <v>23</v>
      </c>
      <c r="B106" s="1095"/>
      <c r="C106" s="1095"/>
      <c r="D106" s="308" t="s">
        <v>137</v>
      </c>
      <c r="E106" s="315">
        <v>3050.4</v>
      </c>
      <c r="F106" s="321" t="s">
        <v>107</v>
      </c>
      <c r="G106" s="315">
        <f t="shared" si="20"/>
        <v>3050.4</v>
      </c>
      <c r="H106" s="321" t="s">
        <v>107</v>
      </c>
      <c r="I106" s="735">
        <f t="shared" si="17"/>
        <v>0</v>
      </c>
      <c r="J106" s="743">
        <v>3280</v>
      </c>
      <c r="K106" s="543">
        <f t="shared" si="21"/>
        <v>1968</v>
      </c>
      <c r="L106" s="42">
        <v>0</v>
      </c>
      <c r="M106" s="335">
        <v>0</v>
      </c>
      <c r="N106" s="42">
        <v>56</v>
      </c>
      <c r="O106" s="533" t="e">
        <f t="shared" si="14"/>
        <v>#REF!</v>
      </c>
      <c r="P106" s="869">
        <v>1100</v>
      </c>
      <c r="Q106" s="1094"/>
      <c r="R106" s="1103"/>
    </row>
    <row r="107" spans="1:18" ht="20.100000000000001" customHeight="1">
      <c r="A107" s="51">
        <v>24</v>
      </c>
      <c r="B107" s="1095"/>
      <c r="C107" s="1095"/>
      <c r="D107" s="48" t="s">
        <v>138</v>
      </c>
      <c r="E107" s="313">
        <v>3199.2000000000003</v>
      </c>
      <c r="F107" s="317" t="s">
        <v>110</v>
      </c>
      <c r="G107" s="652">
        <f t="shared" si="20"/>
        <v>4887.1500000000005</v>
      </c>
      <c r="H107" s="655" t="s">
        <v>110</v>
      </c>
      <c r="I107" s="736">
        <f t="shared" si="17"/>
        <v>0.52761627906976738</v>
      </c>
      <c r="J107" s="755">
        <v>5255</v>
      </c>
      <c r="K107" s="518">
        <f t="shared" si="21"/>
        <v>3153</v>
      </c>
      <c r="L107" s="312">
        <v>0</v>
      </c>
      <c r="M107" s="331">
        <v>0</v>
      </c>
      <c r="N107" s="312">
        <v>56</v>
      </c>
      <c r="O107" s="721" t="e">
        <f t="shared" si="14"/>
        <v>#REF!</v>
      </c>
      <c r="P107" s="860">
        <v>1420</v>
      </c>
      <c r="Q107" s="1094"/>
      <c r="R107" s="1104" t="s">
        <v>139</v>
      </c>
    </row>
    <row r="108" spans="1:18" ht="20.100000000000001" customHeight="1">
      <c r="A108" s="815">
        <f t="shared" si="19"/>
        <v>25</v>
      </c>
      <c r="B108" s="1095"/>
      <c r="C108" s="1095"/>
      <c r="D108" s="47" t="s">
        <v>140</v>
      </c>
      <c r="E108" s="318">
        <v>2976</v>
      </c>
      <c r="F108" s="319" t="s">
        <v>112</v>
      </c>
      <c r="G108" s="654">
        <f t="shared" si="20"/>
        <v>4683.4800000000005</v>
      </c>
      <c r="H108" s="656" t="s">
        <v>112</v>
      </c>
      <c r="I108" s="734">
        <f t="shared" si="17"/>
        <v>0.5737500000000002</v>
      </c>
      <c r="J108" s="756">
        <v>5036</v>
      </c>
      <c r="K108" s="523">
        <f t="shared" si="21"/>
        <v>3021.6</v>
      </c>
      <c r="L108" s="339">
        <v>0</v>
      </c>
      <c r="M108" s="340">
        <v>0</v>
      </c>
      <c r="N108" s="339">
        <v>56</v>
      </c>
      <c r="O108" s="726" t="e">
        <f t="shared" si="14"/>
        <v>#REF!</v>
      </c>
      <c r="P108" s="847">
        <v>1220</v>
      </c>
      <c r="Q108" s="1094"/>
      <c r="R108" s="1104"/>
    </row>
    <row r="109" spans="1:18" ht="20.100000000000001" customHeight="1">
      <c r="A109" s="51">
        <f t="shared" si="19"/>
        <v>26</v>
      </c>
      <c r="B109" s="1095"/>
      <c r="C109" s="1095"/>
      <c r="D109" s="47" t="s">
        <v>141</v>
      </c>
      <c r="E109" s="318">
        <v>2752.8</v>
      </c>
      <c r="F109" s="319" t="s">
        <v>114</v>
      </c>
      <c r="G109" s="654">
        <f t="shared" si="20"/>
        <v>4478.88</v>
      </c>
      <c r="H109" s="656" t="s">
        <v>114</v>
      </c>
      <c r="I109" s="734">
        <f t="shared" si="17"/>
        <v>0.62702702702702706</v>
      </c>
      <c r="J109" s="756">
        <v>4816</v>
      </c>
      <c r="K109" s="523">
        <f t="shared" si="21"/>
        <v>2889.6</v>
      </c>
      <c r="L109" s="339">
        <v>0</v>
      </c>
      <c r="M109" s="340">
        <v>0</v>
      </c>
      <c r="N109" s="339">
        <v>56</v>
      </c>
      <c r="O109" s="726" t="e">
        <f t="shared" si="14"/>
        <v>#REF!</v>
      </c>
      <c r="P109" s="847">
        <v>1070</v>
      </c>
      <c r="Q109" s="1094"/>
      <c r="R109" s="1104"/>
    </row>
    <row r="110" spans="1:18" ht="20.100000000000001" customHeight="1">
      <c r="A110" s="815">
        <f t="shared" si="19"/>
        <v>27</v>
      </c>
      <c r="B110" s="1095"/>
      <c r="C110" s="1095"/>
      <c r="D110" s="47" t="s">
        <v>142</v>
      </c>
      <c r="E110" s="318">
        <v>2529.6</v>
      </c>
      <c r="F110" s="319" t="s">
        <v>116</v>
      </c>
      <c r="G110" s="318">
        <f t="shared" si="20"/>
        <v>2529.6</v>
      </c>
      <c r="H110" s="319" t="s">
        <v>116</v>
      </c>
      <c r="I110" s="734">
        <f t="shared" si="17"/>
        <v>0</v>
      </c>
      <c r="J110" s="742">
        <v>2720</v>
      </c>
      <c r="K110" s="639">
        <f t="shared" si="21"/>
        <v>1632</v>
      </c>
      <c r="L110" s="339">
        <v>0</v>
      </c>
      <c r="M110" s="340">
        <v>0</v>
      </c>
      <c r="N110" s="339">
        <v>56</v>
      </c>
      <c r="O110" s="343" t="e">
        <f t="shared" si="14"/>
        <v>#REF!</v>
      </c>
      <c r="P110" s="847">
        <v>920</v>
      </c>
      <c r="Q110" s="1094"/>
      <c r="R110" s="1104"/>
    </row>
    <row r="111" spans="1:18" ht="20.100000000000001" customHeight="1">
      <c r="A111" s="51">
        <f t="shared" si="19"/>
        <v>28</v>
      </c>
      <c r="B111" s="1095"/>
      <c r="C111" s="1095"/>
      <c r="D111" s="322" t="s">
        <v>143</v>
      </c>
      <c r="E111" s="323">
        <v>2325</v>
      </c>
      <c r="F111" s="324" t="s">
        <v>118</v>
      </c>
      <c r="G111" s="323">
        <f t="shared" si="20"/>
        <v>2325</v>
      </c>
      <c r="H111" s="324" t="s">
        <v>118</v>
      </c>
      <c r="I111" s="737">
        <f t="shared" si="17"/>
        <v>0</v>
      </c>
      <c r="J111" s="744">
        <v>2500</v>
      </c>
      <c r="K111" s="640">
        <f t="shared" si="21"/>
        <v>1500</v>
      </c>
      <c r="L111" s="344">
        <v>0</v>
      </c>
      <c r="M111" s="345">
        <v>0</v>
      </c>
      <c r="N111" s="344">
        <v>56</v>
      </c>
      <c r="O111" s="346" t="e">
        <f t="shared" si="14"/>
        <v>#REF!</v>
      </c>
      <c r="P111" s="866">
        <v>830</v>
      </c>
      <c r="Q111" s="1094"/>
      <c r="R111" s="1104"/>
    </row>
    <row r="112" spans="1:18" ht="20.100000000000001" customHeight="1">
      <c r="A112" s="51">
        <f t="shared" si="19"/>
        <v>29</v>
      </c>
      <c r="B112" s="1095"/>
      <c r="C112" s="1095"/>
      <c r="D112" s="325" t="s">
        <v>144</v>
      </c>
      <c r="E112" s="326">
        <v>2120.4</v>
      </c>
      <c r="F112" s="327" t="s">
        <v>120</v>
      </c>
      <c r="G112" s="326">
        <f t="shared" si="20"/>
        <v>2120.4</v>
      </c>
      <c r="H112" s="327" t="s">
        <v>120</v>
      </c>
      <c r="I112" s="765">
        <f t="shared" si="17"/>
        <v>0</v>
      </c>
      <c r="J112" s="766">
        <v>2280</v>
      </c>
      <c r="K112" s="767">
        <f t="shared" si="21"/>
        <v>1368</v>
      </c>
      <c r="L112" s="348">
        <v>0</v>
      </c>
      <c r="M112" s="349">
        <v>0</v>
      </c>
      <c r="N112" s="348">
        <v>56</v>
      </c>
      <c r="O112" s="350" t="e">
        <f t="shared" si="14"/>
        <v>#REF!</v>
      </c>
      <c r="P112" s="868">
        <v>740</v>
      </c>
      <c r="Q112" s="1094"/>
      <c r="R112" s="1104"/>
    </row>
    <row r="113" spans="1:18" ht="20.100000000000001" customHeight="1">
      <c r="A113" s="51">
        <f t="shared" si="19"/>
        <v>30</v>
      </c>
      <c r="B113" s="1095"/>
      <c r="C113" s="1095"/>
      <c r="D113" s="308" t="s">
        <v>145</v>
      </c>
      <c r="E113" s="315">
        <v>1915.8000000000002</v>
      </c>
      <c r="F113" s="321" t="s">
        <v>122</v>
      </c>
      <c r="G113" s="315">
        <f t="shared" si="20"/>
        <v>1915.8000000000002</v>
      </c>
      <c r="H113" s="321" t="s">
        <v>122</v>
      </c>
      <c r="I113" s="738">
        <f t="shared" si="17"/>
        <v>0</v>
      </c>
      <c r="J113" s="743">
        <v>2060</v>
      </c>
      <c r="K113" s="575">
        <f t="shared" si="21"/>
        <v>1236</v>
      </c>
      <c r="L113" s="42">
        <v>0</v>
      </c>
      <c r="M113" s="335">
        <v>0</v>
      </c>
      <c r="N113" s="42">
        <v>56</v>
      </c>
      <c r="O113" s="347" t="e">
        <f t="shared" si="14"/>
        <v>#REF!</v>
      </c>
      <c r="P113" s="867">
        <v>650</v>
      </c>
      <c r="Q113" s="1094"/>
      <c r="R113" s="1104"/>
    </row>
    <row r="114" spans="1:18" ht="20.100000000000001" customHeight="1">
      <c r="A114" s="51">
        <f t="shared" si="19"/>
        <v>31</v>
      </c>
      <c r="B114" s="1095"/>
      <c r="C114" s="1095"/>
      <c r="D114" s="325" t="s">
        <v>146</v>
      </c>
      <c r="E114" s="326">
        <v>1729.8000000000002</v>
      </c>
      <c r="F114" s="327" t="s">
        <v>124</v>
      </c>
      <c r="G114" s="326">
        <f t="shared" si="20"/>
        <v>1729.8000000000002</v>
      </c>
      <c r="H114" s="327" t="s">
        <v>124</v>
      </c>
      <c r="I114" s="765">
        <f t="shared" si="17"/>
        <v>0</v>
      </c>
      <c r="J114" s="766">
        <v>1860</v>
      </c>
      <c r="K114" s="767" t="s">
        <v>125</v>
      </c>
      <c r="L114" s="348">
        <v>0</v>
      </c>
      <c r="M114" s="349">
        <v>0</v>
      </c>
      <c r="N114" s="348">
        <v>56</v>
      </c>
      <c r="O114" s="350" t="e">
        <f t="shared" si="14"/>
        <v>#REF!</v>
      </c>
      <c r="P114" s="868">
        <v>600</v>
      </c>
      <c r="Q114" s="1094"/>
      <c r="R114" s="1104"/>
    </row>
    <row r="115" spans="1:18" ht="20.100000000000001" customHeight="1" thickBot="1">
      <c r="A115" s="816">
        <f t="shared" si="19"/>
        <v>32</v>
      </c>
      <c r="B115" s="1096"/>
      <c r="C115" s="1096"/>
      <c r="D115" s="646" t="s">
        <v>147</v>
      </c>
      <c r="E115" s="647">
        <v>1543.8000000000002</v>
      </c>
      <c r="F115" s="648" t="s">
        <v>127</v>
      </c>
      <c r="G115" s="647">
        <f t="shared" si="20"/>
        <v>1543.8000000000002</v>
      </c>
      <c r="H115" s="648" t="s">
        <v>127</v>
      </c>
      <c r="I115" s="768">
        <f t="shared" si="17"/>
        <v>0</v>
      </c>
      <c r="J115" s="769">
        <v>1660</v>
      </c>
      <c r="K115" s="770" t="s">
        <v>125</v>
      </c>
      <c r="L115" s="649">
        <v>0</v>
      </c>
      <c r="M115" s="650">
        <v>0</v>
      </c>
      <c r="N115" s="649">
        <v>56</v>
      </c>
      <c r="O115" s="651" t="e">
        <f t="shared" si="14"/>
        <v>#REF!</v>
      </c>
      <c r="P115" s="895">
        <v>550</v>
      </c>
      <c r="Q115" s="1101"/>
      <c r="R115" s="1105"/>
    </row>
    <row r="116" spans="1:18" ht="20.100000000000001" customHeight="1" thickBot="1">
      <c r="A116" s="53"/>
      <c r="B116" s="83"/>
      <c r="C116" s="83"/>
      <c r="D116" s="53"/>
      <c r="E116" s="367"/>
      <c r="F116" s="53"/>
      <c r="G116" s="368"/>
      <c r="H116" s="53"/>
      <c r="I116" s="378"/>
      <c r="J116" s="335"/>
      <c r="K116" s="335"/>
      <c r="L116" s="75"/>
      <c r="M116" s="335"/>
      <c r="N116" s="75"/>
      <c r="O116" s="335"/>
      <c r="P116" s="335"/>
      <c r="Q116" s="773"/>
      <c r="R116" s="774"/>
    </row>
    <row r="117" spans="1:18" ht="20.100000000000001" customHeight="1" thickBot="1">
      <c r="A117" s="54" t="s">
        <v>148</v>
      </c>
      <c r="B117" s="54"/>
      <c r="C117" s="55"/>
      <c r="G117" s="1106" t="s">
        <v>149</v>
      </c>
      <c r="H117" s="1107"/>
      <c r="I117" s="1107"/>
      <c r="J117" s="1107"/>
      <c r="K117" s="1107"/>
      <c r="L117" s="1107"/>
      <c r="M117" s="1107"/>
      <c r="N117" s="1107"/>
      <c r="O117" s="1107"/>
      <c r="P117" s="1107"/>
      <c r="Q117" s="1107"/>
      <c r="R117" s="1108"/>
    </row>
    <row r="118" spans="1:18" ht="13.5" customHeight="1">
      <c r="A118" s="1109" t="s">
        <v>150</v>
      </c>
      <c r="B118" s="1111" t="s">
        <v>151</v>
      </c>
      <c r="C118" s="1112"/>
      <c r="D118" s="1111" t="s">
        <v>152</v>
      </c>
      <c r="E118" s="1115"/>
      <c r="F118" s="1112"/>
      <c r="G118" s="1111" t="s">
        <v>153</v>
      </c>
      <c r="H118" s="1115"/>
      <c r="I118" s="1115"/>
      <c r="J118" s="1112"/>
      <c r="K118" s="1111" t="s">
        <v>154</v>
      </c>
      <c r="L118" s="1115"/>
      <c r="M118" s="1115"/>
      <c r="N118" s="1112"/>
      <c r="O118" s="1111" t="s">
        <v>69</v>
      </c>
      <c r="P118" s="1115"/>
      <c r="Q118" s="1115"/>
      <c r="R118" s="1112"/>
    </row>
    <row r="119" spans="1:18" ht="13.5" customHeight="1" thickBot="1">
      <c r="A119" s="1110"/>
      <c r="B119" s="1113"/>
      <c r="C119" s="1114"/>
      <c r="D119" s="56" t="s">
        <v>155</v>
      </c>
      <c r="E119" s="57" t="s">
        <v>156</v>
      </c>
      <c r="F119" s="57" t="s">
        <v>157</v>
      </c>
      <c r="G119" s="56" t="s">
        <v>155</v>
      </c>
      <c r="H119" s="1116" t="s">
        <v>156</v>
      </c>
      <c r="I119" s="1117"/>
      <c r="J119" s="57" t="s">
        <v>157</v>
      </c>
      <c r="K119" s="56" t="s">
        <v>155</v>
      </c>
      <c r="L119" s="1116" t="s">
        <v>156</v>
      </c>
      <c r="M119" s="1117"/>
      <c r="N119" s="57" t="s">
        <v>157</v>
      </c>
      <c r="O119" s="1113" t="s">
        <v>88</v>
      </c>
      <c r="P119" s="1114"/>
      <c r="Q119" s="1113" t="s">
        <v>159</v>
      </c>
      <c r="R119" s="1114"/>
    </row>
    <row r="120" spans="1:18" ht="13.5" customHeight="1">
      <c r="A120" s="894">
        <v>1</v>
      </c>
      <c r="B120" s="1111" t="s">
        <v>288</v>
      </c>
      <c r="C120" s="1112"/>
      <c r="D120" s="58">
        <f>J48</f>
        <v>14682</v>
      </c>
      <c r="E120" s="59">
        <v>326</v>
      </c>
      <c r="F120" s="383">
        <f t="shared" ref="F120:F125" si="22">D120+E120</f>
        <v>15008</v>
      </c>
      <c r="G120" s="58">
        <v>11400</v>
      </c>
      <c r="H120" s="1120">
        <v>325</v>
      </c>
      <c r="I120" s="1121"/>
      <c r="J120" s="577">
        <f t="shared" ref="J120:J125" si="23">G120+H120</f>
        <v>11725</v>
      </c>
      <c r="K120" s="58">
        <v>15319</v>
      </c>
      <c r="L120" s="1120">
        <v>249</v>
      </c>
      <c r="M120" s="1121"/>
      <c r="N120" s="383">
        <f t="shared" ref="N120:N125" si="24">K120+L120</f>
        <v>15568</v>
      </c>
      <c r="O120" s="1122" t="s">
        <v>161</v>
      </c>
      <c r="P120" s="1123"/>
      <c r="Q120" s="1122" t="s">
        <v>162</v>
      </c>
      <c r="R120" s="1123"/>
    </row>
    <row r="121" spans="1:18" ht="13.5" customHeight="1">
      <c r="A121" s="60">
        <v>2</v>
      </c>
      <c r="B121" s="1118" t="s">
        <v>289</v>
      </c>
      <c r="C121" s="1119"/>
      <c r="D121" s="61">
        <f>J51</f>
        <v>8370</v>
      </c>
      <c r="E121" s="544">
        <v>326</v>
      </c>
      <c r="F121" s="384">
        <f t="shared" si="22"/>
        <v>8696</v>
      </c>
      <c r="G121" s="61">
        <v>4000</v>
      </c>
      <c r="H121" s="1126">
        <v>325</v>
      </c>
      <c r="I121" s="1127"/>
      <c r="J121" s="578">
        <f t="shared" si="23"/>
        <v>4325</v>
      </c>
      <c r="K121" s="61">
        <v>6119</v>
      </c>
      <c r="L121" s="1126">
        <v>242</v>
      </c>
      <c r="M121" s="1127"/>
      <c r="N121" s="384">
        <f t="shared" si="24"/>
        <v>6361</v>
      </c>
      <c r="O121" s="1128" t="s">
        <v>161</v>
      </c>
      <c r="P121" s="1129"/>
      <c r="Q121" s="1128" t="s">
        <v>162</v>
      </c>
      <c r="R121" s="1129"/>
    </row>
    <row r="122" spans="1:18" ht="13.5" customHeight="1" thickBot="1">
      <c r="A122" s="547">
        <v>3</v>
      </c>
      <c r="B122" s="1296" t="s">
        <v>290</v>
      </c>
      <c r="C122" s="1297"/>
      <c r="D122" s="582">
        <f>J55</f>
        <v>5075</v>
      </c>
      <c r="E122" s="546">
        <v>326</v>
      </c>
      <c r="F122" s="583">
        <f t="shared" si="22"/>
        <v>5401</v>
      </c>
      <c r="G122" s="582">
        <v>3300</v>
      </c>
      <c r="H122" s="1137">
        <v>325</v>
      </c>
      <c r="I122" s="1138"/>
      <c r="J122" s="579">
        <f t="shared" si="23"/>
        <v>3625</v>
      </c>
      <c r="K122" s="582">
        <v>4901</v>
      </c>
      <c r="L122" s="1137">
        <v>242</v>
      </c>
      <c r="M122" s="1138"/>
      <c r="N122" s="607">
        <f t="shared" si="24"/>
        <v>5143</v>
      </c>
      <c r="O122" s="1139" t="s">
        <v>161</v>
      </c>
      <c r="P122" s="1140"/>
      <c r="Q122" s="1139" t="s">
        <v>162</v>
      </c>
      <c r="R122" s="1140"/>
    </row>
    <row r="123" spans="1:18" ht="12.75" customHeight="1">
      <c r="A123" s="581">
        <v>4</v>
      </c>
      <c r="B123" s="1118" t="s">
        <v>291</v>
      </c>
      <c r="C123" s="1119"/>
      <c r="D123" s="893">
        <f>J64</f>
        <v>14220</v>
      </c>
      <c r="E123" s="385">
        <v>326</v>
      </c>
      <c r="F123" s="543">
        <f t="shared" si="22"/>
        <v>14546</v>
      </c>
      <c r="G123" s="893">
        <v>11000</v>
      </c>
      <c r="H123" s="1301">
        <v>325</v>
      </c>
      <c r="I123" s="1302"/>
      <c r="J123" s="580">
        <f t="shared" si="23"/>
        <v>11325</v>
      </c>
      <c r="K123" s="893">
        <v>15319</v>
      </c>
      <c r="L123" s="1301">
        <v>249</v>
      </c>
      <c r="M123" s="1302"/>
      <c r="N123" s="543">
        <f t="shared" si="24"/>
        <v>15568</v>
      </c>
      <c r="O123" s="1130" t="s">
        <v>161</v>
      </c>
      <c r="P123" s="1131"/>
      <c r="Q123" s="1130" t="s">
        <v>162</v>
      </c>
      <c r="R123" s="1131"/>
    </row>
    <row r="124" spans="1:18" ht="12.75" customHeight="1">
      <c r="A124" s="60">
        <v>5</v>
      </c>
      <c r="B124" s="1118" t="s">
        <v>292</v>
      </c>
      <c r="C124" s="1119"/>
      <c r="D124" s="61">
        <f>J67</f>
        <v>7750</v>
      </c>
      <c r="E124" s="544">
        <v>326</v>
      </c>
      <c r="F124" s="384">
        <f t="shared" si="22"/>
        <v>8076</v>
      </c>
      <c r="G124" s="61">
        <v>3600</v>
      </c>
      <c r="H124" s="1126">
        <v>325</v>
      </c>
      <c r="I124" s="1127"/>
      <c r="J124" s="578">
        <f t="shared" si="23"/>
        <v>3925</v>
      </c>
      <c r="K124" s="61">
        <v>5489</v>
      </c>
      <c r="L124" s="1126">
        <v>242</v>
      </c>
      <c r="M124" s="1127"/>
      <c r="N124" s="384">
        <f t="shared" si="24"/>
        <v>5731</v>
      </c>
      <c r="O124" s="1128" t="s">
        <v>161</v>
      </c>
      <c r="P124" s="1129"/>
      <c r="Q124" s="1128" t="s">
        <v>162</v>
      </c>
      <c r="R124" s="1129"/>
    </row>
    <row r="125" spans="1:18" ht="13.8" thickBot="1">
      <c r="A125" s="547">
        <v>6</v>
      </c>
      <c r="B125" s="1296" t="s">
        <v>293</v>
      </c>
      <c r="C125" s="1297"/>
      <c r="D125" s="582">
        <f>J71</f>
        <v>5277</v>
      </c>
      <c r="E125" s="546">
        <v>326</v>
      </c>
      <c r="F125" s="583">
        <f t="shared" si="22"/>
        <v>5603</v>
      </c>
      <c r="G125" s="582">
        <v>2900</v>
      </c>
      <c r="H125" s="1137">
        <v>325</v>
      </c>
      <c r="I125" s="1138"/>
      <c r="J125" s="579">
        <f t="shared" si="23"/>
        <v>3225</v>
      </c>
      <c r="K125" s="582">
        <v>4271</v>
      </c>
      <c r="L125" s="1137">
        <v>242</v>
      </c>
      <c r="M125" s="1138"/>
      <c r="N125" s="607">
        <f t="shared" si="24"/>
        <v>4513</v>
      </c>
      <c r="O125" s="1139" t="s">
        <v>161</v>
      </c>
      <c r="P125" s="1140"/>
      <c r="Q125" s="1139" t="s">
        <v>162</v>
      </c>
      <c r="R125" s="1140"/>
    </row>
    <row r="126" spans="1:18">
      <c r="A126" s="36" t="s">
        <v>168</v>
      </c>
      <c r="B126" s="75"/>
    </row>
    <row r="127" spans="1:18">
      <c r="A127" s="32" t="e">
        <f>#REF!</f>
        <v>#REF!</v>
      </c>
      <c r="B127" s="555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</row>
    <row r="128" spans="1:18">
      <c r="A128" s="54" t="s">
        <v>169</v>
      </c>
      <c r="B128" s="32"/>
      <c r="C128" s="75"/>
    </row>
    <row r="129" spans="1:17">
      <c r="A129" s="32" t="s">
        <v>294</v>
      </c>
      <c r="B129" s="32"/>
      <c r="C129" s="75"/>
    </row>
    <row r="130" spans="1:17">
      <c r="A130" s="32" t="s">
        <v>295</v>
      </c>
      <c r="B130" s="32"/>
      <c r="C130" s="75"/>
    </row>
    <row r="131" spans="1:17" ht="13.5" customHeight="1" thickBot="1">
      <c r="A131" s="54" t="s">
        <v>172</v>
      </c>
      <c r="B131" s="32"/>
      <c r="C131" s="75"/>
    </row>
    <row r="132" spans="1:17" ht="13.8" thickBot="1">
      <c r="A132" s="1132" t="s">
        <v>173</v>
      </c>
      <c r="B132" s="1133"/>
      <c r="C132" s="1134"/>
      <c r="D132" s="62" t="s">
        <v>174</v>
      </c>
      <c r="E132" s="1135" t="s">
        <v>175</v>
      </c>
      <c r="F132" s="1133"/>
      <c r="G132" s="1133"/>
      <c r="H132" s="1133"/>
      <c r="I132" s="1133"/>
      <c r="J132" s="1133"/>
      <c r="K132" s="1133"/>
      <c r="L132" s="1133"/>
      <c r="M132" s="1133"/>
      <c r="N132" s="1133"/>
      <c r="O132" s="1133"/>
      <c r="P132" s="1133"/>
      <c r="Q132" s="1136"/>
    </row>
    <row r="133" spans="1:17" ht="18">
      <c r="A133" s="63">
        <v>1</v>
      </c>
      <c r="B133" s="1141" t="s">
        <v>176</v>
      </c>
      <c r="C133" s="1142"/>
      <c r="D133" s="64"/>
      <c r="E133" s="1143" t="e">
        <f>#REF!</f>
        <v>#REF!</v>
      </c>
      <c r="F133" s="1144"/>
      <c r="G133" s="1144"/>
      <c r="H133" s="1144"/>
      <c r="I133" s="1144"/>
      <c r="J133" s="1144"/>
      <c r="K133" s="1144"/>
      <c r="L133" s="1144"/>
      <c r="M133" s="1144"/>
      <c r="N133" s="1144"/>
      <c r="O133" s="1144"/>
      <c r="P133" s="1144"/>
      <c r="Q133" s="1145"/>
    </row>
    <row r="134" spans="1:17" ht="22.2" customHeight="1">
      <c r="A134" s="65">
        <v>2</v>
      </c>
      <c r="B134" s="1146" t="s">
        <v>177</v>
      </c>
      <c r="C134" s="1147"/>
      <c r="D134" s="66"/>
      <c r="E134" s="1148" t="e">
        <f>#REF!</f>
        <v>#REF!</v>
      </c>
      <c r="F134" s="1149"/>
      <c r="G134" s="1149"/>
      <c r="H134" s="1149"/>
      <c r="I134" s="1149"/>
      <c r="J134" s="1149"/>
      <c r="K134" s="1149"/>
      <c r="L134" s="1149"/>
      <c r="M134" s="1149"/>
      <c r="N134" s="1149"/>
      <c r="O134" s="1149"/>
      <c r="P134" s="1149"/>
      <c r="Q134" s="1150"/>
    </row>
    <row r="135" spans="1:17" ht="57.6" customHeight="1">
      <c r="A135" s="67">
        <v>3</v>
      </c>
      <c r="B135" s="1146" t="s">
        <v>178</v>
      </c>
      <c r="C135" s="1147"/>
      <c r="D135" s="66"/>
      <c r="E135" s="1151" t="e">
        <f>#REF!</f>
        <v>#REF!</v>
      </c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3"/>
    </row>
    <row r="136" spans="1:17" ht="18">
      <c r="A136" s="1162">
        <v>4</v>
      </c>
      <c r="B136" s="1146" t="s">
        <v>179</v>
      </c>
      <c r="C136" s="1147"/>
      <c r="D136" s="64"/>
      <c r="E136" s="1165"/>
      <c r="F136" s="1166"/>
      <c r="G136" s="1166"/>
      <c r="H136" s="1166"/>
      <c r="I136" s="1166"/>
      <c r="J136" s="1166"/>
      <c r="K136" s="1166"/>
      <c r="L136" s="1166"/>
      <c r="M136" s="1166"/>
      <c r="N136" s="1166"/>
      <c r="O136" s="1166"/>
      <c r="P136" s="1166"/>
      <c r="Q136" s="1167"/>
    </row>
    <row r="137" spans="1:17" ht="18">
      <c r="A137" s="1164"/>
      <c r="B137" s="1154" t="s">
        <v>180</v>
      </c>
      <c r="C137" s="1155"/>
      <c r="D137" s="69"/>
      <c r="E137" s="1156"/>
      <c r="F137" s="1157"/>
      <c r="G137" s="1157"/>
      <c r="H137" s="1157"/>
      <c r="I137" s="1157"/>
      <c r="J137" s="1157"/>
      <c r="K137" s="1157"/>
      <c r="L137" s="1157"/>
      <c r="M137" s="1157"/>
      <c r="N137" s="1157"/>
      <c r="O137" s="1157"/>
      <c r="P137" s="1157"/>
      <c r="Q137" s="1158"/>
    </row>
    <row r="138" spans="1:17" ht="18">
      <c r="A138" s="1164"/>
      <c r="B138" s="1154" t="s">
        <v>181</v>
      </c>
      <c r="C138" s="1155"/>
      <c r="D138" s="69"/>
      <c r="E138" s="1156" t="e">
        <f>#REF!</f>
        <v>#REF!</v>
      </c>
      <c r="F138" s="1157"/>
      <c r="G138" s="1157"/>
      <c r="H138" s="1157"/>
      <c r="I138" s="1157"/>
      <c r="J138" s="1157"/>
      <c r="K138" s="1157"/>
      <c r="L138" s="1157"/>
      <c r="M138" s="1157"/>
      <c r="N138" s="1157"/>
      <c r="O138" s="1157"/>
      <c r="P138" s="1157"/>
      <c r="Q138" s="1158"/>
    </row>
    <row r="139" spans="1:17" ht="18">
      <c r="A139" s="1164"/>
      <c r="B139" s="1154" t="s">
        <v>182</v>
      </c>
      <c r="C139" s="1155"/>
      <c r="D139" s="69"/>
      <c r="E139" s="1156" t="e">
        <f>#REF!</f>
        <v>#REF!</v>
      </c>
      <c r="F139" s="1157"/>
      <c r="G139" s="1157"/>
      <c r="H139" s="1157"/>
      <c r="I139" s="1157"/>
      <c r="J139" s="1157"/>
      <c r="K139" s="1157"/>
      <c r="L139" s="1157"/>
      <c r="M139" s="1157"/>
      <c r="N139" s="1157"/>
      <c r="O139" s="1157"/>
      <c r="P139" s="1157"/>
      <c r="Q139" s="1158"/>
    </row>
    <row r="140" spans="1:17" ht="18">
      <c r="A140" s="1163"/>
      <c r="B140" s="1154" t="s">
        <v>183</v>
      </c>
      <c r="C140" s="1155"/>
      <c r="D140" s="69"/>
      <c r="E140" s="1159" t="e">
        <f>#REF!</f>
        <v>#REF!</v>
      </c>
      <c r="F140" s="1160"/>
      <c r="G140" s="1160"/>
      <c r="H140" s="1160"/>
      <c r="I140" s="1160"/>
      <c r="J140" s="1160"/>
      <c r="K140" s="1160"/>
      <c r="L140" s="1160"/>
      <c r="M140" s="1160"/>
      <c r="N140" s="1160"/>
      <c r="O140" s="1160"/>
      <c r="P140" s="1160"/>
      <c r="Q140" s="1161"/>
    </row>
    <row r="141" spans="1:17" ht="18">
      <c r="A141" s="1162">
        <v>5</v>
      </c>
      <c r="B141" s="1146" t="s">
        <v>184</v>
      </c>
      <c r="C141" s="1147"/>
      <c r="D141" s="66"/>
      <c r="E141" s="1156" t="e">
        <f>#REF!</f>
        <v>#REF!</v>
      </c>
      <c r="F141" s="1157"/>
      <c r="G141" s="1157"/>
      <c r="H141" s="1157"/>
      <c r="I141" s="1157"/>
      <c r="J141" s="1157"/>
      <c r="K141" s="1157"/>
      <c r="L141" s="1157"/>
      <c r="M141" s="1157"/>
      <c r="N141" s="1157"/>
      <c r="O141" s="1157"/>
      <c r="P141" s="1157"/>
      <c r="Q141" s="1158"/>
    </row>
    <row r="142" spans="1:17" ht="18">
      <c r="A142" s="1163"/>
      <c r="B142" s="1146" t="s">
        <v>185</v>
      </c>
      <c r="C142" s="1147"/>
      <c r="D142" s="69"/>
      <c r="E142" s="1156" t="e">
        <f>#REF!</f>
        <v>#REF!</v>
      </c>
      <c r="F142" s="1157"/>
      <c r="G142" s="1157"/>
      <c r="H142" s="1157"/>
      <c r="I142" s="1157"/>
      <c r="J142" s="1157"/>
      <c r="K142" s="1157"/>
      <c r="L142" s="1157"/>
      <c r="M142" s="1157"/>
      <c r="N142" s="1157"/>
      <c r="O142" s="1157"/>
      <c r="P142" s="1157"/>
      <c r="Q142" s="1158"/>
    </row>
    <row r="143" spans="1:17" ht="18">
      <c r="A143" s="70">
        <v>6</v>
      </c>
      <c r="B143" s="1146" t="s">
        <v>186</v>
      </c>
      <c r="C143" s="1147"/>
      <c r="D143" s="66" t="s">
        <v>187</v>
      </c>
      <c r="E143" s="1156" t="e">
        <f>#REF!</f>
        <v>#REF!</v>
      </c>
      <c r="F143" s="1157"/>
      <c r="G143" s="1157"/>
      <c r="H143" s="1157"/>
      <c r="I143" s="1157"/>
      <c r="J143" s="1157"/>
      <c r="K143" s="1157"/>
      <c r="L143" s="1157"/>
      <c r="M143" s="1157"/>
      <c r="N143" s="1157"/>
      <c r="O143" s="1157"/>
      <c r="P143" s="1157"/>
      <c r="Q143" s="1158"/>
    </row>
    <row r="144" spans="1:17" ht="19.2" customHeight="1">
      <c r="A144" s="70">
        <v>7</v>
      </c>
      <c r="B144" s="1146" t="s">
        <v>188</v>
      </c>
      <c r="C144" s="1147"/>
      <c r="D144" s="64"/>
      <c r="E144" s="1156" t="e">
        <f>#REF!</f>
        <v>#REF!</v>
      </c>
      <c r="F144" s="1157"/>
      <c r="G144" s="1157"/>
      <c r="H144" s="1157"/>
      <c r="I144" s="1157"/>
      <c r="J144" s="1157"/>
      <c r="K144" s="1157"/>
      <c r="L144" s="1157"/>
      <c r="M144" s="1157"/>
      <c r="N144" s="1157"/>
      <c r="O144" s="1157"/>
      <c r="P144" s="1157"/>
      <c r="Q144" s="1158"/>
    </row>
    <row r="145" spans="1:18" s="608" customFormat="1" ht="20.55" customHeight="1">
      <c r="A145" s="1173">
        <v>8</v>
      </c>
      <c r="B145" s="1175" t="s">
        <v>189</v>
      </c>
      <c r="C145" s="1176"/>
      <c r="D145" s="800"/>
      <c r="E145" s="1182" t="s">
        <v>190</v>
      </c>
      <c r="F145" s="1183"/>
      <c r="G145" s="1183"/>
      <c r="H145" s="1183"/>
      <c r="I145" s="1183"/>
      <c r="J145" s="1183"/>
      <c r="K145" s="1183"/>
      <c r="L145" s="1183"/>
      <c r="M145" s="1183"/>
      <c r="N145" s="1183"/>
      <c r="O145" s="1183"/>
      <c r="P145" s="1183"/>
      <c r="Q145" s="1184"/>
      <c r="R145" s="863"/>
    </row>
    <row r="146" spans="1:18" s="608" customFormat="1" ht="20.55" customHeight="1">
      <c r="A146" s="1174"/>
      <c r="B146" s="1177"/>
      <c r="C146" s="1178"/>
      <c r="D146" s="800"/>
      <c r="E146" s="1182" t="s">
        <v>191</v>
      </c>
      <c r="F146" s="1183"/>
      <c r="G146" s="1183"/>
      <c r="H146" s="1183"/>
      <c r="I146" s="1183"/>
      <c r="J146" s="1183"/>
      <c r="K146" s="1183"/>
      <c r="L146" s="1183"/>
      <c r="M146" s="1183"/>
      <c r="N146" s="1183"/>
      <c r="O146" s="1183"/>
      <c r="P146" s="1183"/>
      <c r="Q146" s="1184"/>
      <c r="R146" s="801"/>
    </row>
    <row r="147" spans="1:18" ht="18">
      <c r="A147" s="68">
        <v>9</v>
      </c>
      <c r="B147" s="1168" t="s">
        <v>192</v>
      </c>
      <c r="C147" s="1169"/>
      <c r="D147" s="66" t="s">
        <v>187</v>
      </c>
      <c r="E147" s="1156" t="e">
        <f>#REF!</f>
        <v>#REF!</v>
      </c>
      <c r="F147" s="1157"/>
      <c r="G147" s="1157"/>
      <c r="H147" s="1157"/>
      <c r="I147" s="1157"/>
      <c r="J147" s="1157"/>
      <c r="K147" s="1157"/>
      <c r="L147" s="1157"/>
      <c r="M147" s="1157"/>
      <c r="N147" s="1157"/>
      <c r="O147" s="1157"/>
      <c r="P147" s="1157"/>
      <c r="Q147" s="1158"/>
    </row>
    <row r="148" spans="1:18" ht="18">
      <c r="A148" s="1162">
        <v>10</v>
      </c>
      <c r="B148" s="1146" t="s">
        <v>193</v>
      </c>
      <c r="C148" s="1147"/>
      <c r="D148" s="64"/>
      <c r="E148" s="1170" t="e">
        <f>#REF!</f>
        <v>#REF!</v>
      </c>
      <c r="F148" s="1171"/>
      <c r="G148" s="1171"/>
      <c r="H148" s="1171"/>
      <c r="I148" s="1171"/>
      <c r="J148" s="1171"/>
      <c r="K148" s="1171"/>
      <c r="L148" s="1171"/>
      <c r="M148" s="1171"/>
      <c r="N148" s="1171"/>
      <c r="O148" s="1171"/>
      <c r="P148" s="1171"/>
      <c r="Q148" s="1172"/>
    </row>
    <row r="149" spans="1:18" ht="18">
      <c r="A149" s="1164"/>
      <c r="B149" s="1146" t="s">
        <v>194</v>
      </c>
      <c r="C149" s="1147"/>
      <c r="D149" s="71"/>
      <c r="E149" s="1151" t="e">
        <f>#REF!</f>
        <v>#REF!</v>
      </c>
      <c r="F149" s="1152"/>
      <c r="G149" s="1152"/>
      <c r="H149" s="1152"/>
      <c r="I149" s="1152"/>
      <c r="J149" s="1152"/>
      <c r="K149" s="1152"/>
      <c r="L149" s="1152"/>
      <c r="M149" s="1152"/>
      <c r="N149" s="1152"/>
      <c r="O149" s="1152"/>
      <c r="P149" s="1152"/>
      <c r="Q149" s="1153"/>
    </row>
    <row r="150" spans="1:18" ht="18">
      <c r="A150" s="1163"/>
      <c r="B150" s="1146" t="s">
        <v>195</v>
      </c>
      <c r="C150" s="1147"/>
      <c r="D150" s="66"/>
      <c r="E150" s="1170" t="e">
        <f>#REF!</f>
        <v>#REF!</v>
      </c>
      <c r="F150" s="1171"/>
      <c r="G150" s="1171"/>
      <c r="H150" s="1171"/>
      <c r="I150" s="1171"/>
      <c r="J150" s="1171"/>
      <c r="K150" s="1171"/>
      <c r="L150" s="1171"/>
      <c r="M150" s="1171"/>
      <c r="N150" s="1171"/>
      <c r="O150" s="1171"/>
      <c r="P150" s="1171"/>
      <c r="Q150" s="1172"/>
    </row>
    <row r="151" spans="1:18" ht="57" customHeight="1">
      <c r="A151" s="67">
        <v>11</v>
      </c>
      <c r="B151" s="1146" t="s">
        <v>196</v>
      </c>
      <c r="C151" s="1147"/>
      <c r="D151" s="66" t="s">
        <v>187</v>
      </c>
      <c r="E151" s="1182" t="e">
        <f>#REF!</f>
        <v>#REF!</v>
      </c>
      <c r="F151" s="1183"/>
      <c r="G151" s="1183"/>
      <c r="H151" s="1183"/>
      <c r="I151" s="1183"/>
      <c r="J151" s="1183"/>
      <c r="K151" s="1183"/>
      <c r="L151" s="1183"/>
      <c r="M151" s="1183"/>
      <c r="N151" s="1183"/>
      <c r="O151" s="1183"/>
      <c r="P151" s="1183"/>
      <c r="Q151" s="1184"/>
    </row>
    <row r="152" spans="1:18" ht="18">
      <c r="A152" s="67">
        <v>12</v>
      </c>
      <c r="B152" s="1146" t="s">
        <v>197</v>
      </c>
      <c r="C152" s="1147"/>
      <c r="D152" s="66" t="s">
        <v>187</v>
      </c>
      <c r="E152" s="1279" t="s">
        <v>198</v>
      </c>
      <c r="F152" s="1280"/>
      <c r="G152" s="1280"/>
      <c r="H152" s="1280"/>
      <c r="I152" s="1280"/>
      <c r="J152" s="1280"/>
      <c r="K152" s="1280"/>
      <c r="L152" s="1280"/>
      <c r="M152" s="1280"/>
      <c r="N152" s="1280"/>
      <c r="O152" s="1280"/>
      <c r="P152" s="1280"/>
      <c r="Q152" s="1281"/>
    </row>
    <row r="153" spans="1:18" ht="18">
      <c r="A153" s="1162">
        <v>15</v>
      </c>
      <c r="B153" s="1146" t="s">
        <v>200</v>
      </c>
      <c r="C153" s="1147"/>
      <c r="D153" s="66"/>
      <c r="E153" s="1263" t="e">
        <f>#REF!</f>
        <v>#REF!</v>
      </c>
      <c r="F153" s="1264"/>
      <c r="G153" s="1264"/>
      <c r="H153" s="1264"/>
      <c r="I153" s="1264"/>
      <c r="J153" s="1264"/>
      <c r="K153" s="1264"/>
      <c r="L153" s="1264"/>
      <c r="M153" s="1264"/>
      <c r="N153" s="1264"/>
      <c r="O153" s="1264"/>
      <c r="P153" s="1264"/>
      <c r="Q153" s="1265"/>
    </row>
    <row r="154" spans="1:18" ht="18">
      <c r="A154" s="1164"/>
      <c r="B154" s="1146" t="s">
        <v>201</v>
      </c>
      <c r="C154" s="1147"/>
      <c r="D154" s="66"/>
      <c r="E154" s="1185" t="e">
        <f>#REF!</f>
        <v>#REF!</v>
      </c>
      <c r="F154" s="1186"/>
      <c r="G154" s="1186"/>
      <c r="H154" s="1186"/>
      <c r="I154" s="1186"/>
      <c r="J154" s="1186"/>
      <c r="K154" s="1186"/>
      <c r="L154" s="1186"/>
      <c r="M154" s="1186"/>
      <c r="N154" s="1186"/>
      <c r="O154" s="1186"/>
      <c r="P154" s="1186"/>
      <c r="Q154" s="1187"/>
    </row>
    <row r="155" spans="1:18" ht="18">
      <c r="A155" s="1164"/>
      <c r="B155" s="1146" t="s">
        <v>202</v>
      </c>
      <c r="C155" s="1147"/>
      <c r="D155" s="66"/>
      <c r="E155" s="1185"/>
      <c r="F155" s="1186"/>
      <c r="G155" s="1186"/>
      <c r="H155" s="1186"/>
      <c r="I155" s="1186"/>
      <c r="J155" s="1186"/>
      <c r="K155" s="1186"/>
      <c r="L155" s="1186"/>
      <c r="M155" s="1186"/>
      <c r="N155" s="1186"/>
      <c r="O155" s="1186"/>
      <c r="P155" s="1186"/>
      <c r="Q155" s="1187"/>
    </row>
    <row r="156" spans="1:18" ht="18">
      <c r="A156" s="1163"/>
      <c r="B156" s="1146" t="s">
        <v>203</v>
      </c>
      <c r="C156" s="1147"/>
      <c r="D156" s="66"/>
      <c r="E156" s="1185"/>
      <c r="F156" s="1186"/>
      <c r="G156" s="1186"/>
      <c r="H156" s="1186"/>
      <c r="I156" s="1186"/>
      <c r="J156" s="1186"/>
      <c r="K156" s="1186"/>
      <c r="L156" s="1186"/>
      <c r="M156" s="1186"/>
      <c r="N156" s="1186"/>
      <c r="O156" s="1186"/>
      <c r="P156" s="1186"/>
      <c r="Q156" s="1187"/>
    </row>
    <row r="157" spans="1:18" ht="18">
      <c r="A157" s="1162">
        <v>16</v>
      </c>
      <c r="B157" s="1201" t="s">
        <v>204</v>
      </c>
      <c r="C157" s="1202"/>
      <c r="D157" s="66"/>
      <c r="E157" s="1203"/>
      <c r="F157" s="1204"/>
      <c r="G157" s="1204"/>
      <c r="H157" s="1204"/>
      <c r="I157" s="1204"/>
      <c r="J157" s="1204"/>
      <c r="K157" s="1204"/>
      <c r="L157" s="1204"/>
      <c r="M157" s="1204"/>
      <c r="N157" s="1204"/>
      <c r="O157" s="1204"/>
      <c r="P157" s="1204"/>
      <c r="Q157" s="1205"/>
    </row>
    <row r="158" spans="1:18" ht="18">
      <c r="A158" s="1164"/>
      <c r="B158" s="1146" t="s">
        <v>205</v>
      </c>
      <c r="C158" s="1147"/>
      <c r="D158" s="66"/>
      <c r="E158" s="1209" t="e">
        <f>#REF!</f>
        <v>#REF!</v>
      </c>
      <c r="F158" s="1210"/>
      <c r="G158" s="1210"/>
      <c r="H158" s="1210"/>
      <c r="I158" s="1210"/>
      <c r="J158" s="1210"/>
      <c r="K158" s="1210"/>
      <c r="L158" s="1210"/>
      <c r="M158" s="1210"/>
      <c r="N158" s="1210"/>
      <c r="O158" s="1210"/>
      <c r="P158" s="1210"/>
      <c r="Q158" s="1211"/>
    </row>
    <row r="159" spans="1:18" ht="18">
      <c r="A159" s="1164"/>
      <c r="B159" s="1146" t="s">
        <v>206</v>
      </c>
      <c r="C159" s="1147"/>
      <c r="D159" s="66"/>
      <c r="E159" s="1212" t="e">
        <f>#REF!</f>
        <v>#REF!</v>
      </c>
      <c r="F159" s="1213"/>
      <c r="G159" s="1213"/>
      <c r="H159" s="1213"/>
      <c r="I159" s="1213"/>
      <c r="J159" s="1213"/>
      <c r="K159" s="1213"/>
      <c r="L159" s="1213"/>
      <c r="M159" s="1213"/>
      <c r="N159" s="1213"/>
      <c r="O159" s="1213"/>
      <c r="P159" s="1213"/>
      <c r="Q159" s="1214"/>
    </row>
    <row r="160" spans="1:18" ht="18">
      <c r="A160" s="1164"/>
      <c r="B160" s="1146" t="s">
        <v>207</v>
      </c>
      <c r="C160" s="1147"/>
      <c r="D160" s="66"/>
      <c r="E160" s="1212" t="e">
        <f>#REF!</f>
        <v>#REF!</v>
      </c>
      <c r="F160" s="1213"/>
      <c r="G160" s="1213"/>
      <c r="H160" s="1213"/>
      <c r="I160" s="1213"/>
      <c r="J160" s="1213"/>
      <c r="K160" s="1213"/>
      <c r="L160" s="1213"/>
      <c r="M160" s="1213"/>
      <c r="N160" s="1213"/>
      <c r="O160" s="1213"/>
      <c r="P160" s="1213"/>
      <c r="Q160" s="1214"/>
    </row>
    <row r="161" spans="1:17" ht="18">
      <c r="A161" s="1163"/>
      <c r="B161" s="1146" t="s">
        <v>208</v>
      </c>
      <c r="C161" s="1147"/>
      <c r="D161" s="66"/>
      <c r="E161" s="1215" t="e">
        <f>#REF!</f>
        <v>#REF!</v>
      </c>
      <c r="F161" s="1216"/>
      <c r="G161" s="1216"/>
      <c r="H161" s="1216"/>
      <c r="I161" s="1216"/>
      <c r="J161" s="1216"/>
      <c r="K161" s="1216"/>
      <c r="L161" s="1216"/>
      <c r="M161" s="1216"/>
      <c r="N161" s="1216"/>
      <c r="O161" s="1216"/>
      <c r="P161" s="1216"/>
      <c r="Q161" s="1217"/>
    </row>
    <row r="162" spans="1:17" ht="18">
      <c r="A162" s="1198">
        <v>18</v>
      </c>
      <c r="B162" s="1201" t="s">
        <v>209</v>
      </c>
      <c r="C162" s="1202"/>
      <c r="D162" s="84"/>
      <c r="E162" s="1203"/>
      <c r="F162" s="1204"/>
      <c r="G162" s="1204"/>
      <c r="H162" s="1204"/>
      <c r="I162" s="1204"/>
      <c r="J162" s="1204"/>
      <c r="K162" s="1204"/>
      <c r="L162" s="1204"/>
      <c r="M162" s="1204"/>
      <c r="N162" s="1204"/>
      <c r="O162" s="1204"/>
      <c r="P162" s="1204"/>
      <c r="Q162" s="1205"/>
    </row>
    <row r="163" spans="1:17" ht="18">
      <c r="A163" s="1199"/>
      <c r="B163" s="1146" t="s">
        <v>210</v>
      </c>
      <c r="C163" s="1147"/>
      <c r="D163" s="84"/>
      <c r="E163" s="1206" t="e">
        <f>#REF!</f>
        <v>#REF!</v>
      </c>
      <c r="F163" s="1207"/>
      <c r="G163" s="1207"/>
      <c r="H163" s="1207"/>
      <c r="I163" s="1207"/>
      <c r="J163" s="1207"/>
      <c r="K163" s="1207"/>
      <c r="L163" s="1207"/>
      <c r="M163" s="1207"/>
      <c r="N163" s="1207"/>
      <c r="O163" s="1207"/>
      <c r="P163" s="1207"/>
      <c r="Q163" s="1208"/>
    </row>
    <row r="164" spans="1:17" ht="18">
      <c r="A164" s="1199"/>
      <c r="B164" s="1146" t="s">
        <v>211</v>
      </c>
      <c r="C164" s="1147"/>
      <c r="D164" s="84"/>
      <c r="E164" s="1218" t="e">
        <f>#REF!</f>
        <v>#REF!</v>
      </c>
      <c r="F164" s="1219"/>
      <c r="G164" s="1219"/>
      <c r="H164" s="1219"/>
      <c r="I164" s="1219"/>
      <c r="J164" s="1219"/>
      <c r="K164" s="1219"/>
      <c r="L164" s="1219"/>
      <c r="M164" s="1219"/>
      <c r="N164" s="1219"/>
      <c r="O164" s="1219"/>
      <c r="P164" s="1219"/>
      <c r="Q164" s="1220"/>
    </row>
    <row r="165" spans="1:17" ht="18">
      <c r="A165" s="1200"/>
      <c r="B165" s="1146" t="s">
        <v>212</v>
      </c>
      <c r="C165" s="1147"/>
      <c r="D165" s="84"/>
      <c r="E165" s="1185" t="e">
        <f>#REF!</f>
        <v>#REF!</v>
      </c>
      <c r="F165" s="1186"/>
      <c r="G165" s="1186"/>
      <c r="H165" s="1186"/>
      <c r="I165" s="1186"/>
      <c r="J165" s="1186"/>
      <c r="K165" s="1186"/>
      <c r="L165" s="1186"/>
      <c r="M165" s="1186"/>
      <c r="N165" s="1186"/>
      <c r="O165" s="1186"/>
      <c r="P165" s="1186"/>
      <c r="Q165" s="1187"/>
    </row>
    <row r="166" spans="1:17" ht="18">
      <c r="A166" s="1198">
        <v>19</v>
      </c>
      <c r="B166" s="1201" t="s">
        <v>213</v>
      </c>
      <c r="C166" s="1202"/>
      <c r="D166" s="84"/>
      <c r="E166" s="1203"/>
      <c r="F166" s="1204"/>
      <c r="G166" s="1204"/>
      <c r="H166" s="1204"/>
      <c r="I166" s="1204"/>
      <c r="J166" s="1204"/>
      <c r="K166" s="1204"/>
      <c r="L166" s="1204"/>
      <c r="M166" s="1204"/>
      <c r="N166" s="1204"/>
      <c r="O166" s="1204"/>
      <c r="P166" s="1204"/>
      <c r="Q166" s="1205"/>
    </row>
    <row r="167" spans="1:17" ht="18">
      <c r="A167" s="1199"/>
      <c r="B167" s="1146" t="s">
        <v>214</v>
      </c>
      <c r="C167" s="1147"/>
      <c r="D167" s="66"/>
      <c r="E167" s="1231" t="e">
        <f>#REF!</f>
        <v>#REF!</v>
      </c>
      <c r="F167" s="1232"/>
      <c r="G167" s="1232"/>
      <c r="H167" s="1232"/>
      <c r="I167" s="1232"/>
      <c r="J167" s="1232"/>
      <c r="K167" s="1232"/>
      <c r="L167" s="1232"/>
      <c r="M167" s="1232"/>
      <c r="N167" s="1232"/>
      <c r="O167" s="1232"/>
      <c r="P167" s="1232"/>
      <c r="Q167" s="1233"/>
    </row>
    <row r="168" spans="1:17" ht="18">
      <c r="A168" s="1199"/>
      <c r="B168" s="1146" t="s">
        <v>215</v>
      </c>
      <c r="C168" s="1147"/>
      <c r="D168" s="66"/>
      <c r="E168" s="1185" t="e">
        <f>#REF!</f>
        <v>#REF!</v>
      </c>
      <c r="F168" s="1186"/>
      <c r="G168" s="1186"/>
      <c r="H168" s="1186"/>
      <c r="I168" s="1186"/>
      <c r="J168" s="1186"/>
      <c r="K168" s="1186"/>
      <c r="L168" s="1186"/>
      <c r="M168" s="1186"/>
      <c r="N168" s="1186"/>
      <c r="O168" s="1186"/>
      <c r="P168" s="1186"/>
      <c r="Q168" s="1187"/>
    </row>
    <row r="169" spans="1:17" ht="18">
      <c r="A169" s="1200"/>
      <c r="B169" s="1146" t="s">
        <v>216</v>
      </c>
      <c r="C169" s="1147"/>
      <c r="D169" s="66" t="s">
        <v>187</v>
      </c>
      <c r="E169" s="1185" t="e">
        <f>#REF!</f>
        <v>#REF!</v>
      </c>
      <c r="F169" s="1186"/>
      <c r="G169" s="1186"/>
      <c r="H169" s="1186"/>
      <c r="I169" s="1186"/>
      <c r="J169" s="1186"/>
      <c r="K169" s="1186"/>
      <c r="L169" s="1186"/>
      <c r="M169" s="1186"/>
      <c r="N169" s="1186"/>
      <c r="O169" s="1186"/>
      <c r="P169" s="1186"/>
      <c r="Q169" s="1187"/>
    </row>
    <row r="170" spans="1:17" ht="18">
      <c r="A170" s="85">
        <v>21</v>
      </c>
      <c r="B170" s="1201" t="s">
        <v>217</v>
      </c>
      <c r="C170" s="1202"/>
      <c r="D170" s="66"/>
      <c r="E170" s="1185" t="e">
        <f>#REF!</f>
        <v>#REF!</v>
      </c>
      <c r="F170" s="1186"/>
      <c r="G170" s="1186"/>
      <c r="H170" s="1186"/>
      <c r="I170" s="1186"/>
      <c r="J170" s="1186"/>
      <c r="K170" s="1186"/>
      <c r="L170" s="1186"/>
      <c r="M170" s="1186"/>
      <c r="N170" s="1186"/>
      <c r="O170" s="1186"/>
      <c r="P170" s="1186"/>
      <c r="Q170" s="1187"/>
    </row>
    <row r="171" spans="1:17" ht="18.600000000000001" thickBot="1">
      <c r="A171" s="86">
        <v>22</v>
      </c>
      <c r="B171" s="1221" t="s">
        <v>218</v>
      </c>
      <c r="C171" s="1222"/>
      <c r="D171" s="87"/>
      <c r="E171" s="1223" t="e">
        <f>#REF!</f>
        <v>#REF!</v>
      </c>
      <c r="F171" s="1224"/>
      <c r="G171" s="1224"/>
      <c r="H171" s="1224"/>
      <c r="I171" s="1224"/>
      <c r="J171" s="1224"/>
      <c r="K171" s="1224"/>
      <c r="L171" s="1224"/>
      <c r="M171" s="1224"/>
      <c r="N171" s="1224"/>
      <c r="O171" s="1224"/>
      <c r="P171" s="1224"/>
      <c r="Q171" s="1225"/>
    </row>
  </sheetData>
  <mergeCells count="165">
    <mergeCell ref="B170:C170"/>
    <mergeCell ref="E170:Q170"/>
    <mergeCell ref="B171:C171"/>
    <mergeCell ref="E171:Q171"/>
    <mergeCell ref="B125:C125"/>
    <mergeCell ref="H125:I125"/>
    <mergeCell ref="L125:M125"/>
    <mergeCell ref="O125:P125"/>
    <mergeCell ref="Q125:R125"/>
    <mergeCell ref="B161:C161"/>
    <mergeCell ref="B151:C151"/>
    <mergeCell ref="E151:Q151"/>
    <mergeCell ref="B152:C152"/>
    <mergeCell ref="E152:Q152"/>
    <mergeCell ref="B143:C143"/>
    <mergeCell ref="E143:Q143"/>
    <mergeCell ref="B144:C144"/>
    <mergeCell ref="E144:Q144"/>
    <mergeCell ref="B147:C147"/>
    <mergeCell ref="E147:Q147"/>
    <mergeCell ref="B133:C133"/>
    <mergeCell ref="E133:Q133"/>
    <mergeCell ref="A166:A169"/>
    <mergeCell ref="B166:C166"/>
    <mergeCell ref="E166:Q166"/>
    <mergeCell ref="B167:C167"/>
    <mergeCell ref="E167:Q167"/>
    <mergeCell ref="B168:C168"/>
    <mergeCell ref="E168:Q168"/>
    <mergeCell ref="B169:C169"/>
    <mergeCell ref="E169:Q169"/>
    <mergeCell ref="A157:A161"/>
    <mergeCell ref="B157:C157"/>
    <mergeCell ref="E157:Q157"/>
    <mergeCell ref="B158:C158"/>
    <mergeCell ref="E158:Q161"/>
    <mergeCell ref="B159:C159"/>
    <mergeCell ref="B160:C160"/>
    <mergeCell ref="A162:A165"/>
    <mergeCell ref="B162:C162"/>
    <mergeCell ref="E162:Q162"/>
    <mergeCell ref="B163:C163"/>
    <mergeCell ref="E163:Q163"/>
    <mergeCell ref="B164:C164"/>
    <mergeCell ref="E164:Q164"/>
    <mergeCell ref="B165:C165"/>
    <mergeCell ref="E165:Q165"/>
    <mergeCell ref="A153:A156"/>
    <mergeCell ref="B153:C153"/>
    <mergeCell ref="E153:Q153"/>
    <mergeCell ref="B154:C154"/>
    <mergeCell ref="E154:Q154"/>
    <mergeCell ref="B155:C155"/>
    <mergeCell ref="E155:Q155"/>
    <mergeCell ref="B156:C156"/>
    <mergeCell ref="E156:Q156"/>
    <mergeCell ref="A148:A150"/>
    <mergeCell ref="B148:C148"/>
    <mergeCell ref="E148:Q148"/>
    <mergeCell ref="B149:C149"/>
    <mergeCell ref="E149:Q149"/>
    <mergeCell ref="B150:C150"/>
    <mergeCell ref="E150:Q150"/>
    <mergeCell ref="B140:C140"/>
    <mergeCell ref="E140:Q140"/>
    <mergeCell ref="A141:A142"/>
    <mergeCell ref="B141:C141"/>
    <mergeCell ref="E141:Q141"/>
    <mergeCell ref="B142:C142"/>
    <mergeCell ref="E142:Q142"/>
    <mergeCell ref="A136:A140"/>
    <mergeCell ref="B136:C136"/>
    <mergeCell ref="E136:Q136"/>
    <mergeCell ref="B137:C137"/>
    <mergeCell ref="E137:Q137"/>
    <mergeCell ref="A145:A146"/>
    <mergeCell ref="B145:C146"/>
    <mergeCell ref="E145:Q145"/>
    <mergeCell ref="E146:Q146"/>
    <mergeCell ref="Q122:R122"/>
    <mergeCell ref="B134:C134"/>
    <mergeCell ref="E134:Q134"/>
    <mergeCell ref="B135:C135"/>
    <mergeCell ref="E135:Q135"/>
    <mergeCell ref="B138:C138"/>
    <mergeCell ref="E138:Q138"/>
    <mergeCell ref="B139:C139"/>
    <mergeCell ref="E139:Q139"/>
    <mergeCell ref="A132:C132"/>
    <mergeCell ref="E132:Q132"/>
    <mergeCell ref="B120:C120"/>
    <mergeCell ref="H120:I120"/>
    <mergeCell ref="L120:M120"/>
    <mergeCell ref="O120:P120"/>
    <mergeCell ref="Q120:R120"/>
    <mergeCell ref="O124:P124"/>
    <mergeCell ref="Q124:R124"/>
    <mergeCell ref="B121:C121"/>
    <mergeCell ref="H121:I121"/>
    <mergeCell ref="L121:M121"/>
    <mergeCell ref="O121:P121"/>
    <mergeCell ref="Q121:R121"/>
    <mergeCell ref="B122:C122"/>
    <mergeCell ref="H122:I122"/>
    <mergeCell ref="L122:M122"/>
    <mergeCell ref="B123:C123"/>
    <mergeCell ref="H123:I123"/>
    <mergeCell ref="L123:M123"/>
    <mergeCell ref="O123:P123"/>
    <mergeCell ref="Q123:R123"/>
    <mergeCell ref="B124:C124"/>
    <mergeCell ref="H124:I124"/>
    <mergeCell ref="L124:M124"/>
    <mergeCell ref="O122:P122"/>
    <mergeCell ref="G117:R117"/>
    <mergeCell ref="A118:A119"/>
    <mergeCell ref="B118:C119"/>
    <mergeCell ref="D118:F118"/>
    <mergeCell ref="G118:J118"/>
    <mergeCell ref="K118:N118"/>
    <mergeCell ref="O118:R118"/>
    <mergeCell ref="H119:I119"/>
    <mergeCell ref="L119:M119"/>
    <mergeCell ref="O119:P119"/>
    <mergeCell ref="Q119:R119"/>
    <mergeCell ref="E7:F7"/>
    <mergeCell ref="E45:K45"/>
    <mergeCell ref="P45:P47"/>
    <mergeCell ref="G46:I46"/>
    <mergeCell ref="J46:J47"/>
    <mergeCell ref="K46:K47"/>
    <mergeCell ref="Q48:Q63"/>
    <mergeCell ref="R48:R63"/>
    <mergeCell ref="Q64:Q79"/>
    <mergeCell ref="E81:K81"/>
    <mergeCell ref="P81:P83"/>
    <mergeCell ref="G82:I82"/>
    <mergeCell ref="J82:J83"/>
    <mergeCell ref="K82:K83"/>
    <mergeCell ref="B84:B115"/>
    <mergeCell ref="C84:C99"/>
    <mergeCell ref="Q84:Q99"/>
    <mergeCell ref="R84:R99"/>
    <mergeCell ref="C100:C115"/>
    <mergeCell ref="Q100:Q115"/>
    <mergeCell ref="R100:R106"/>
    <mergeCell ref="R107:R115"/>
    <mergeCell ref="C48:C63"/>
    <mergeCell ref="C64:C79"/>
    <mergeCell ref="B48:B79"/>
    <mergeCell ref="R64:R70"/>
    <mergeCell ref="R71:R79"/>
    <mergeCell ref="E9:K9"/>
    <mergeCell ref="P9:P11"/>
    <mergeCell ref="G10:I10"/>
    <mergeCell ref="J10:J11"/>
    <mergeCell ref="K10:K11"/>
    <mergeCell ref="B12:B43"/>
    <mergeCell ref="C12:C27"/>
    <mergeCell ref="Q12:Q27"/>
    <mergeCell ref="R12:R27"/>
    <mergeCell ref="C28:C43"/>
    <mergeCell ref="Q28:Q43"/>
    <mergeCell ref="R28:R34"/>
    <mergeCell ref="R35:R43"/>
  </mergeCells>
  <phoneticPr fontId="42" type="noConversion"/>
  <printOptions horizontalCentered="1"/>
  <pageMargins left="0.2" right="0.2" top="0.2" bottom="0.2" header="0.31" footer="0.31"/>
  <pageSetup paperSize="9" scale="64" orientation="landscape" r:id="rId1"/>
  <headerFooter alignWithMargins="0">
    <oddFooter>&amp;L&amp;F &amp;A&amp;C&amp;P of &amp;N&amp;R&amp;D &amp;T</oddFooter>
  </headerFooter>
  <rowBreaks count="4" manualBreakCount="4">
    <brk id="43" max="17" man="1"/>
    <brk id="79" max="17" man="1"/>
    <brk id="43" max="17" man="1"/>
    <brk id="125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0"/>
  <sheetViews>
    <sheetView view="pageBreakPreview" topLeftCell="A42" zoomScaleNormal="100" zoomScaleSheetLayoutView="100" workbookViewId="0">
      <selection activeCell="A48" sqref="A48:XFD53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s">
        <v>296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896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266" t="s">
        <v>68</v>
      </c>
      <c r="Q9" s="81" t="s">
        <v>69</v>
      </c>
      <c r="R9" s="82"/>
    </row>
    <row r="10" spans="1:18" ht="15.6" customHeight="1">
      <c r="A10" s="644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9"/>
      <c r="J10" s="1090" t="s">
        <v>76</v>
      </c>
      <c r="K10" s="1092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267"/>
      <c r="Q10" s="354"/>
      <c r="R10" s="43"/>
    </row>
    <row r="11" spans="1:18" ht="27" thickBot="1">
      <c r="A11" s="820"/>
      <c r="B11" s="634"/>
      <c r="C11" s="634"/>
      <c r="D11" s="821"/>
      <c r="E11" s="822" t="s">
        <v>82</v>
      </c>
      <c r="F11" s="823" t="s">
        <v>83</v>
      </c>
      <c r="G11" s="822" t="s">
        <v>82</v>
      </c>
      <c r="H11" s="823" t="s">
        <v>83</v>
      </c>
      <c r="I11" s="824" t="s">
        <v>84</v>
      </c>
      <c r="J11" s="1091"/>
      <c r="K11" s="1093"/>
      <c r="L11" s="636" t="s">
        <v>85</v>
      </c>
      <c r="M11" s="825" t="s">
        <v>86</v>
      </c>
      <c r="N11" s="634" t="s">
        <v>86</v>
      </c>
      <c r="O11" s="825" t="s">
        <v>87</v>
      </c>
      <c r="P11" s="1268"/>
      <c r="Q11" s="826" t="s">
        <v>88</v>
      </c>
      <c r="R11" s="635" t="s">
        <v>89</v>
      </c>
    </row>
    <row r="12" spans="1:18" ht="20.100000000000001" customHeight="1">
      <c r="A12" s="856">
        <v>1</v>
      </c>
      <c r="B12" s="1271" t="s">
        <v>297</v>
      </c>
      <c r="C12" s="1271" t="s">
        <v>61</v>
      </c>
      <c r="D12" s="831" t="s">
        <v>91</v>
      </c>
      <c r="E12" s="832">
        <v>11085.6</v>
      </c>
      <c r="F12" s="833" t="s">
        <v>92</v>
      </c>
      <c r="G12" s="840">
        <f>J12*0.93</f>
        <v>13654.26</v>
      </c>
      <c r="H12" s="833" t="s">
        <v>92</v>
      </c>
      <c r="I12" s="834">
        <f>G12/E12-1</f>
        <v>0.23171140939597312</v>
      </c>
      <c r="J12" s="841">
        <v>14682</v>
      </c>
      <c r="K12" s="842">
        <f>J12*0.6</f>
        <v>8809.1999999999989</v>
      </c>
      <c r="L12" s="837">
        <v>0</v>
      </c>
      <c r="M12" s="838">
        <v>0</v>
      </c>
      <c r="N12" s="837">
        <v>56</v>
      </c>
      <c r="O12" s="843" t="e">
        <f t="shared" ref="O12:O43" si="0">(G12-L12-M12+N12)*$O$8</f>
        <v>#REF!</v>
      </c>
      <c r="P12" s="846">
        <f t="shared" ref="P12:P27" si="1">P28+200</f>
        <v>3900</v>
      </c>
      <c r="Q12" s="1303" t="e">
        <f>#REF!</f>
        <v>#REF!</v>
      </c>
      <c r="R12" s="1304" t="e">
        <f>#REF!</f>
        <v>#REF!</v>
      </c>
    </row>
    <row r="13" spans="1:18" ht="20.100000000000001" customHeight="1">
      <c r="A13" s="51">
        <f>A12+1</f>
        <v>2</v>
      </c>
      <c r="B13" s="1095"/>
      <c r="C13" s="1095"/>
      <c r="D13" s="339" t="s">
        <v>93</v>
      </c>
      <c r="E13" s="318">
        <v>8649</v>
      </c>
      <c r="F13" s="50" t="s">
        <v>94</v>
      </c>
      <c r="G13" s="318">
        <f t="shared" ref="G13:G43" si="2">J13*0.93</f>
        <v>8649</v>
      </c>
      <c r="H13" s="50" t="s">
        <v>94</v>
      </c>
      <c r="I13" s="734">
        <f t="shared" ref="I13:I43" si="3">G13/E13-1</f>
        <v>0</v>
      </c>
      <c r="J13" s="742">
        <v>9300</v>
      </c>
      <c r="K13" s="639">
        <f t="shared" ref="K13:K41" si="4">J13*0.6</f>
        <v>5580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847">
        <f t="shared" si="1"/>
        <v>2800</v>
      </c>
      <c r="Q13" s="1252"/>
      <c r="R13" s="1293"/>
    </row>
    <row r="14" spans="1:18" ht="20.100000000000001" customHeight="1">
      <c r="A14" s="815">
        <v>3</v>
      </c>
      <c r="B14" s="1095"/>
      <c r="C14" s="1095"/>
      <c r="D14" s="42" t="s">
        <v>95</v>
      </c>
      <c r="E14" s="315">
        <v>7105.2000000000007</v>
      </c>
      <c r="F14" s="316" t="s">
        <v>96</v>
      </c>
      <c r="G14" s="315">
        <f t="shared" si="2"/>
        <v>7105.2000000000007</v>
      </c>
      <c r="H14" s="316" t="s">
        <v>96</v>
      </c>
      <c r="I14" s="735">
        <f t="shared" si="3"/>
        <v>0</v>
      </c>
      <c r="J14" s="743">
        <v>7640</v>
      </c>
      <c r="K14" s="543">
        <f t="shared" si="4"/>
        <v>4584</v>
      </c>
      <c r="L14" s="560">
        <v>0</v>
      </c>
      <c r="M14" s="335">
        <v>0</v>
      </c>
      <c r="N14" s="560">
        <v>56</v>
      </c>
      <c r="O14" s="386" t="e">
        <f t="shared" si="0"/>
        <v>#REF!</v>
      </c>
      <c r="P14" s="864">
        <f t="shared" si="1"/>
        <v>2350</v>
      </c>
      <c r="Q14" s="1252"/>
      <c r="R14" s="1293"/>
    </row>
    <row r="15" spans="1:18" ht="20.100000000000001" customHeight="1">
      <c r="A15" s="815">
        <v>4</v>
      </c>
      <c r="B15" s="1095"/>
      <c r="C15" s="1095"/>
      <c r="D15" s="312" t="s">
        <v>97</v>
      </c>
      <c r="E15" s="313">
        <v>6212.4000000000005</v>
      </c>
      <c r="F15" s="317" t="s">
        <v>98</v>
      </c>
      <c r="G15" s="652">
        <f t="shared" si="2"/>
        <v>7784.1</v>
      </c>
      <c r="H15" s="317" t="s">
        <v>98</v>
      </c>
      <c r="I15" s="736">
        <f t="shared" si="3"/>
        <v>0.25299401197604787</v>
      </c>
      <c r="J15" s="755">
        <v>8370</v>
      </c>
      <c r="K15" s="518">
        <f t="shared" si="4"/>
        <v>5022</v>
      </c>
      <c r="L15" s="312">
        <v>0</v>
      </c>
      <c r="M15" s="331">
        <v>0</v>
      </c>
      <c r="N15" s="312">
        <v>56</v>
      </c>
      <c r="O15" s="519" t="e">
        <f t="shared" si="0"/>
        <v>#REF!</v>
      </c>
      <c r="P15" s="849">
        <f t="shared" si="1"/>
        <v>2800</v>
      </c>
      <c r="Q15" s="1252"/>
      <c r="R15" s="1293"/>
    </row>
    <row r="16" spans="1:18" ht="20.100000000000001" customHeight="1">
      <c r="A16" s="51">
        <v>5</v>
      </c>
      <c r="B16" s="1095"/>
      <c r="C16" s="1095"/>
      <c r="D16" s="47" t="s">
        <v>100</v>
      </c>
      <c r="E16" s="318">
        <v>5059.2</v>
      </c>
      <c r="F16" s="319" t="s">
        <v>101</v>
      </c>
      <c r="G16" s="654">
        <f t="shared" si="2"/>
        <v>6704.3700000000008</v>
      </c>
      <c r="H16" s="319" t="s">
        <v>101</v>
      </c>
      <c r="I16" s="734">
        <f t="shared" si="3"/>
        <v>0.325183823529412</v>
      </c>
      <c r="J16" s="756">
        <v>7209</v>
      </c>
      <c r="K16" s="523">
        <f t="shared" si="4"/>
        <v>4325.3999999999996</v>
      </c>
      <c r="L16" s="339">
        <v>0</v>
      </c>
      <c r="M16" s="340">
        <v>0</v>
      </c>
      <c r="N16" s="339">
        <v>56</v>
      </c>
      <c r="O16" s="524" t="e">
        <f t="shared" si="0"/>
        <v>#REF!</v>
      </c>
      <c r="P16" s="850">
        <f t="shared" si="1"/>
        <v>2300</v>
      </c>
      <c r="Q16" s="1252"/>
      <c r="R16" s="1293"/>
    </row>
    <row r="17" spans="1:18" ht="20.100000000000001" customHeight="1">
      <c r="A17" s="815">
        <f>A16+1</f>
        <v>6</v>
      </c>
      <c r="B17" s="1095"/>
      <c r="C17" s="1095"/>
      <c r="D17" s="47" t="s">
        <v>103</v>
      </c>
      <c r="E17" s="318">
        <v>4147.8</v>
      </c>
      <c r="F17" s="319" t="s">
        <v>104</v>
      </c>
      <c r="G17" s="318">
        <f t="shared" si="2"/>
        <v>4147.8</v>
      </c>
      <c r="H17" s="319" t="s">
        <v>104</v>
      </c>
      <c r="I17" s="734">
        <f t="shared" si="3"/>
        <v>0</v>
      </c>
      <c r="J17" s="742">
        <v>4460</v>
      </c>
      <c r="K17" s="639">
        <f t="shared" si="4"/>
        <v>2676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850">
        <f t="shared" si="1"/>
        <v>1800</v>
      </c>
      <c r="Q17" s="1252"/>
      <c r="R17" s="1293"/>
    </row>
    <row r="18" spans="1:18" ht="20.100000000000001" customHeight="1">
      <c r="A18" s="815">
        <v>7</v>
      </c>
      <c r="B18" s="1095"/>
      <c r="C18" s="1095"/>
      <c r="D18" s="308" t="s">
        <v>106</v>
      </c>
      <c r="E18" s="315">
        <v>3366.6000000000004</v>
      </c>
      <c r="F18" s="321" t="s">
        <v>107</v>
      </c>
      <c r="G18" s="315">
        <f t="shared" si="2"/>
        <v>3366.6000000000004</v>
      </c>
      <c r="H18" s="321" t="s">
        <v>107</v>
      </c>
      <c r="I18" s="735">
        <f t="shared" si="3"/>
        <v>0</v>
      </c>
      <c r="J18" s="743">
        <v>3620</v>
      </c>
      <c r="K18" s="543">
        <f t="shared" si="4"/>
        <v>2172</v>
      </c>
      <c r="L18" s="42">
        <v>0</v>
      </c>
      <c r="M18" s="335">
        <v>0</v>
      </c>
      <c r="N18" s="42">
        <v>56</v>
      </c>
      <c r="O18" s="533" t="e">
        <f t="shared" si="0"/>
        <v>#REF!</v>
      </c>
      <c r="P18" s="865">
        <f t="shared" si="1"/>
        <v>1300</v>
      </c>
      <c r="Q18" s="1252"/>
      <c r="R18" s="1293"/>
    </row>
    <row r="19" spans="1:18" ht="20.100000000000001" customHeight="1">
      <c r="A19" s="51">
        <v>8</v>
      </c>
      <c r="B19" s="1095"/>
      <c r="C19" s="1095"/>
      <c r="D19" s="48" t="s">
        <v>109</v>
      </c>
      <c r="E19" s="313">
        <v>3571.2000000000003</v>
      </c>
      <c r="F19" s="317" t="s">
        <v>110</v>
      </c>
      <c r="G19" s="652">
        <f t="shared" si="2"/>
        <v>5445.1500000000005</v>
      </c>
      <c r="H19" s="317" t="s">
        <v>110</v>
      </c>
      <c r="I19" s="736">
        <f t="shared" si="3"/>
        <v>0.52473958333333326</v>
      </c>
      <c r="J19" s="755">
        <v>5855</v>
      </c>
      <c r="K19" s="518">
        <f t="shared" si="4"/>
        <v>3513</v>
      </c>
      <c r="L19" s="312">
        <v>0</v>
      </c>
      <c r="M19" s="331">
        <v>0</v>
      </c>
      <c r="N19" s="312">
        <v>56</v>
      </c>
      <c r="O19" s="721" t="e">
        <f t="shared" si="0"/>
        <v>#REF!</v>
      </c>
      <c r="P19" s="860">
        <f t="shared" si="1"/>
        <v>1620</v>
      </c>
      <c r="Q19" s="1252"/>
      <c r="R19" s="1293"/>
    </row>
    <row r="20" spans="1:18" ht="20.100000000000001" customHeight="1">
      <c r="A20" s="815">
        <f t="shared" ref="A20:A43" si="5">A19+1</f>
        <v>9</v>
      </c>
      <c r="B20" s="1095"/>
      <c r="C20" s="1095"/>
      <c r="D20" s="47" t="s">
        <v>111</v>
      </c>
      <c r="E20" s="318">
        <v>3348</v>
      </c>
      <c r="F20" s="75" t="s">
        <v>112</v>
      </c>
      <c r="G20" s="654">
        <f t="shared" si="2"/>
        <v>4898.3100000000004</v>
      </c>
      <c r="H20" s="319" t="s">
        <v>112</v>
      </c>
      <c r="I20" s="734">
        <f t="shared" si="3"/>
        <v>0.46305555555555578</v>
      </c>
      <c r="J20" s="756">
        <v>5267</v>
      </c>
      <c r="K20" s="523">
        <f t="shared" si="4"/>
        <v>3160.2</v>
      </c>
      <c r="L20" s="339">
        <v>0</v>
      </c>
      <c r="M20" s="340">
        <v>0</v>
      </c>
      <c r="N20" s="339">
        <v>56</v>
      </c>
      <c r="O20" s="726" t="e">
        <f t="shared" si="0"/>
        <v>#REF!</v>
      </c>
      <c r="P20" s="847">
        <f t="shared" si="1"/>
        <v>1420</v>
      </c>
      <c r="Q20" s="1252"/>
      <c r="R20" s="1293"/>
    </row>
    <row r="21" spans="1:18" ht="20.100000000000001" customHeight="1">
      <c r="A21" s="51">
        <f t="shared" si="5"/>
        <v>10</v>
      </c>
      <c r="B21" s="1095"/>
      <c r="C21" s="1095"/>
      <c r="D21" s="47" t="s">
        <v>113</v>
      </c>
      <c r="E21" s="318">
        <v>3124.8</v>
      </c>
      <c r="F21" s="319" t="s">
        <v>114</v>
      </c>
      <c r="G21" s="654">
        <f t="shared" si="2"/>
        <v>4719.75</v>
      </c>
      <c r="H21" s="319" t="s">
        <v>114</v>
      </c>
      <c r="I21" s="734">
        <f t="shared" si="3"/>
        <v>0.51041666666666652</v>
      </c>
      <c r="J21" s="756">
        <v>5075</v>
      </c>
      <c r="K21" s="523">
        <f t="shared" si="4"/>
        <v>3045</v>
      </c>
      <c r="L21" s="339">
        <v>0</v>
      </c>
      <c r="M21" s="340">
        <v>0</v>
      </c>
      <c r="N21" s="339">
        <v>56</v>
      </c>
      <c r="O21" s="726" t="e">
        <f t="shared" si="0"/>
        <v>#REF!</v>
      </c>
      <c r="P21" s="847">
        <f t="shared" si="1"/>
        <v>1270</v>
      </c>
      <c r="Q21" s="1252"/>
      <c r="R21" s="1293"/>
    </row>
    <row r="22" spans="1:18" ht="20.100000000000001" customHeight="1">
      <c r="A22" s="815">
        <f t="shared" si="5"/>
        <v>11</v>
      </c>
      <c r="B22" s="1095"/>
      <c r="C22" s="1095"/>
      <c r="D22" s="47" t="s">
        <v>115</v>
      </c>
      <c r="E22" s="318">
        <v>2901.6000000000004</v>
      </c>
      <c r="F22" s="319" t="s">
        <v>116</v>
      </c>
      <c r="G22" s="318">
        <f t="shared" si="2"/>
        <v>2901.6000000000004</v>
      </c>
      <c r="H22" s="319" t="s">
        <v>116</v>
      </c>
      <c r="I22" s="734">
        <f t="shared" si="3"/>
        <v>0</v>
      </c>
      <c r="J22" s="742">
        <v>3120</v>
      </c>
      <c r="K22" s="639">
        <f t="shared" si="4"/>
        <v>1872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847">
        <f t="shared" si="1"/>
        <v>1120</v>
      </c>
      <c r="Q22" s="1252"/>
      <c r="R22" s="1293"/>
    </row>
    <row r="23" spans="1:18" ht="20.100000000000001" customHeight="1">
      <c r="A23" s="51">
        <f t="shared" si="5"/>
        <v>12</v>
      </c>
      <c r="B23" s="1095"/>
      <c r="C23" s="1095"/>
      <c r="D23" s="322" t="s">
        <v>117</v>
      </c>
      <c r="E23" s="323">
        <v>2697</v>
      </c>
      <c r="F23" s="324" t="s">
        <v>118</v>
      </c>
      <c r="G23" s="323">
        <f>J23*0.93</f>
        <v>2697</v>
      </c>
      <c r="H23" s="324" t="s">
        <v>118</v>
      </c>
      <c r="I23" s="737">
        <f t="shared" si="3"/>
        <v>0</v>
      </c>
      <c r="J23" s="744">
        <v>2900</v>
      </c>
      <c r="K23" s="640">
        <f t="shared" si="4"/>
        <v>1740</v>
      </c>
      <c r="L23" s="344">
        <v>0</v>
      </c>
      <c r="M23" s="345">
        <v>0</v>
      </c>
      <c r="N23" s="344">
        <v>56</v>
      </c>
      <c r="O23" s="346" t="e">
        <f t="shared" si="0"/>
        <v>#REF!</v>
      </c>
      <c r="P23" s="866">
        <f t="shared" si="1"/>
        <v>1030</v>
      </c>
      <c r="Q23" s="1252"/>
      <c r="R23" s="1293"/>
    </row>
    <row r="24" spans="1:18" ht="20.100000000000001" customHeight="1">
      <c r="A24" s="51">
        <f t="shared" si="5"/>
        <v>13</v>
      </c>
      <c r="B24" s="1095"/>
      <c r="C24" s="1095"/>
      <c r="D24" s="47" t="s">
        <v>119</v>
      </c>
      <c r="E24" s="318">
        <v>2492.4</v>
      </c>
      <c r="F24" s="319" t="s">
        <v>120</v>
      </c>
      <c r="G24" s="318">
        <f t="shared" si="2"/>
        <v>2492.4</v>
      </c>
      <c r="H24" s="319" t="s">
        <v>120</v>
      </c>
      <c r="I24" s="734">
        <f t="shared" si="3"/>
        <v>0</v>
      </c>
      <c r="J24" s="742">
        <v>2680</v>
      </c>
      <c r="K24" s="639">
        <f t="shared" si="4"/>
        <v>1608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847">
        <f t="shared" si="1"/>
        <v>940</v>
      </c>
      <c r="Q24" s="1252"/>
      <c r="R24" s="1293"/>
    </row>
    <row r="25" spans="1:18" ht="20.100000000000001" customHeight="1">
      <c r="A25" s="51">
        <f t="shared" si="5"/>
        <v>14</v>
      </c>
      <c r="B25" s="1095"/>
      <c r="C25" s="1095"/>
      <c r="D25" s="308" t="s">
        <v>121</v>
      </c>
      <c r="E25" s="315">
        <v>2287.8000000000002</v>
      </c>
      <c r="F25" s="321" t="s">
        <v>122</v>
      </c>
      <c r="G25" s="315">
        <f t="shared" si="2"/>
        <v>2287.8000000000002</v>
      </c>
      <c r="H25" s="321" t="s">
        <v>122</v>
      </c>
      <c r="I25" s="738">
        <f t="shared" si="3"/>
        <v>0</v>
      </c>
      <c r="J25" s="743">
        <v>2460</v>
      </c>
      <c r="K25" s="575">
        <f t="shared" si="4"/>
        <v>1476</v>
      </c>
      <c r="L25" s="42">
        <v>0</v>
      </c>
      <c r="M25" s="335">
        <v>0</v>
      </c>
      <c r="N25" s="42">
        <v>56</v>
      </c>
      <c r="O25" s="347" t="e">
        <f t="shared" si="0"/>
        <v>#REF!</v>
      </c>
      <c r="P25" s="867">
        <f t="shared" si="1"/>
        <v>850</v>
      </c>
      <c r="Q25" s="1252"/>
      <c r="R25" s="1293"/>
    </row>
    <row r="26" spans="1:18" ht="20.100000000000001" customHeight="1">
      <c r="A26" s="51">
        <f t="shared" si="5"/>
        <v>15</v>
      </c>
      <c r="B26" s="1095"/>
      <c r="C26" s="1095"/>
      <c r="D26" s="322" t="s">
        <v>123</v>
      </c>
      <c r="E26" s="323">
        <v>2101.8000000000002</v>
      </c>
      <c r="F26" s="324" t="s">
        <v>124</v>
      </c>
      <c r="G26" s="323">
        <f t="shared" si="2"/>
        <v>2101.8000000000002</v>
      </c>
      <c r="H26" s="324" t="s">
        <v>124</v>
      </c>
      <c r="I26" s="737">
        <f t="shared" si="3"/>
        <v>0</v>
      </c>
      <c r="J26" s="744">
        <v>2260</v>
      </c>
      <c r="K26" s="640" t="s">
        <v>125</v>
      </c>
      <c r="L26" s="344">
        <v>0</v>
      </c>
      <c r="M26" s="345">
        <v>0</v>
      </c>
      <c r="N26" s="344">
        <v>56</v>
      </c>
      <c r="O26" s="346" t="e">
        <f t="shared" si="0"/>
        <v>#REF!</v>
      </c>
      <c r="P26" s="866">
        <f t="shared" si="1"/>
        <v>800</v>
      </c>
      <c r="Q26" s="1252"/>
      <c r="R26" s="1293"/>
    </row>
    <row r="27" spans="1:18" ht="20.100000000000001" customHeight="1" thickBot="1">
      <c r="A27" s="818">
        <f t="shared" si="5"/>
        <v>16</v>
      </c>
      <c r="B27" s="1095"/>
      <c r="C27" s="1097"/>
      <c r="D27" s="325" t="s">
        <v>126</v>
      </c>
      <c r="E27" s="326">
        <v>1915.8000000000002</v>
      </c>
      <c r="F27" s="327" t="s">
        <v>127</v>
      </c>
      <c r="G27" s="326">
        <f t="shared" si="2"/>
        <v>1915.8000000000002</v>
      </c>
      <c r="H27" s="327" t="s">
        <v>127</v>
      </c>
      <c r="I27" s="765">
        <f t="shared" si="3"/>
        <v>0</v>
      </c>
      <c r="J27" s="766">
        <v>2060</v>
      </c>
      <c r="K27" s="767" t="s">
        <v>125</v>
      </c>
      <c r="L27" s="348">
        <v>0</v>
      </c>
      <c r="M27" s="349">
        <v>0</v>
      </c>
      <c r="N27" s="348">
        <v>56</v>
      </c>
      <c r="O27" s="350" t="e">
        <f t="shared" si="0"/>
        <v>#REF!</v>
      </c>
      <c r="P27" s="868">
        <f t="shared" si="1"/>
        <v>750</v>
      </c>
      <c r="Q27" s="1252"/>
      <c r="R27" s="1293"/>
    </row>
    <row r="28" spans="1:18" ht="20.100000000000001" customHeight="1" thickTop="1">
      <c r="A28" s="817">
        <v>17</v>
      </c>
      <c r="B28" s="1095"/>
      <c r="C28" s="1098" t="s">
        <v>61</v>
      </c>
      <c r="D28" s="561" t="s">
        <v>128</v>
      </c>
      <c r="E28" s="538">
        <v>10750.800000000001</v>
      </c>
      <c r="F28" s="539" t="s">
        <v>92</v>
      </c>
      <c r="G28" s="658">
        <f t="shared" si="2"/>
        <v>13224.6</v>
      </c>
      <c r="H28" s="539" t="s">
        <v>92</v>
      </c>
      <c r="I28" s="740">
        <f t="shared" si="3"/>
        <v>0.23010380622837356</v>
      </c>
      <c r="J28" s="776">
        <v>14220</v>
      </c>
      <c r="K28" s="558">
        <f t="shared" si="4"/>
        <v>8532</v>
      </c>
      <c r="L28" s="371">
        <v>0</v>
      </c>
      <c r="M28" s="372">
        <v>0</v>
      </c>
      <c r="N28" s="371">
        <v>56</v>
      </c>
      <c r="O28" s="781" t="e">
        <f t="shared" si="0"/>
        <v>#REF!</v>
      </c>
      <c r="P28" s="854">
        <v>3700</v>
      </c>
      <c r="Q28" s="1259" t="e">
        <f>#REF!</f>
        <v>#REF!</v>
      </c>
      <c r="R28" s="1102" t="s">
        <v>129</v>
      </c>
    </row>
    <row r="29" spans="1:18" ht="20.100000000000001" customHeight="1">
      <c r="A29" s="51">
        <f t="shared" si="5"/>
        <v>18</v>
      </c>
      <c r="B29" s="1095"/>
      <c r="C29" s="1095"/>
      <c r="D29" s="339" t="s">
        <v>130</v>
      </c>
      <c r="E29" s="318">
        <v>8314.2000000000007</v>
      </c>
      <c r="F29" s="50" t="s">
        <v>94</v>
      </c>
      <c r="G29" s="318">
        <f t="shared" si="2"/>
        <v>8314.2000000000007</v>
      </c>
      <c r="H29" s="50" t="s">
        <v>94</v>
      </c>
      <c r="I29" s="734">
        <f t="shared" si="3"/>
        <v>0</v>
      </c>
      <c r="J29" s="742">
        <v>8940</v>
      </c>
      <c r="K29" s="639">
        <f t="shared" si="4"/>
        <v>5364</v>
      </c>
      <c r="L29" s="563">
        <v>0</v>
      </c>
      <c r="M29" s="340">
        <v>0</v>
      </c>
      <c r="N29" s="563">
        <v>56</v>
      </c>
      <c r="O29" s="343" t="e">
        <f t="shared" si="0"/>
        <v>#REF!</v>
      </c>
      <c r="P29" s="847">
        <v>2600</v>
      </c>
      <c r="Q29" s="1252"/>
      <c r="R29" s="1103"/>
    </row>
    <row r="30" spans="1:18" ht="20.100000000000001" customHeight="1">
      <c r="A30" s="815">
        <v>19</v>
      </c>
      <c r="B30" s="1095"/>
      <c r="C30" s="1095"/>
      <c r="D30" s="42" t="s">
        <v>131</v>
      </c>
      <c r="E30" s="315">
        <v>6770.4000000000005</v>
      </c>
      <c r="F30" s="316" t="s">
        <v>96</v>
      </c>
      <c r="G30" s="315">
        <f t="shared" si="2"/>
        <v>6770.4000000000005</v>
      </c>
      <c r="H30" s="316" t="s">
        <v>96</v>
      </c>
      <c r="I30" s="735">
        <f t="shared" si="3"/>
        <v>0</v>
      </c>
      <c r="J30" s="743">
        <v>7280</v>
      </c>
      <c r="K30" s="575">
        <f t="shared" si="4"/>
        <v>4368</v>
      </c>
      <c r="L30" s="560">
        <v>0</v>
      </c>
      <c r="M30" s="335">
        <v>0</v>
      </c>
      <c r="N30" s="560">
        <v>56</v>
      </c>
      <c r="O30" s="386" t="e">
        <f t="shared" si="0"/>
        <v>#REF!</v>
      </c>
      <c r="P30" s="864">
        <v>2150</v>
      </c>
      <c r="Q30" s="1252"/>
      <c r="R30" s="1103"/>
    </row>
    <row r="31" spans="1:18" ht="20.100000000000001" customHeight="1">
      <c r="A31" s="815">
        <v>20</v>
      </c>
      <c r="B31" s="1095"/>
      <c r="C31" s="1095"/>
      <c r="D31" s="312" t="s">
        <v>132</v>
      </c>
      <c r="E31" s="313">
        <v>5877.6</v>
      </c>
      <c r="F31" s="317" t="s">
        <v>98</v>
      </c>
      <c r="G31" s="652">
        <f t="shared" si="2"/>
        <v>7226.1</v>
      </c>
      <c r="H31" s="317" t="s">
        <v>98</v>
      </c>
      <c r="I31" s="736">
        <f t="shared" si="3"/>
        <v>0.22943037974683533</v>
      </c>
      <c r="J31" s="755">
        <v>7770</v>
      </c>
      <c r="K31" s="518">
        <f t="shared" si="4"/>
        <v>4662</v>
      </c>
      <c r="L31" s="312">
        <v>0</v>
      </c>
      <c r="M31" s="331">
        <v>0</v>
      </c>
      <c r="N31" s="312">
        <v>56</v>
      </c>
      <c r="O31" s="519" t="e">
        <f t="shared" si="0"/>
        <v>#REF!</v>
      </c>
      <c r="P31" s="849">
        <v>2600</v>
      </c>
      <c r="Q31" s="1252"/>
      <c r="R31" s="1103"/>
    </row>
    <row r="32" spans="1:18" ht="20.100000000000001" customHeight="1">
      <c r="A32" s="51">
        <f t="shared" si="5"/>
        <v>21</v>
      </c>
      <c r="B32" s="1095"/>
      <c r="C32" s="1095"/>
      <c r="D32" s="47" t="s">
        <v>134</v>
      </c>
      <c r="E32" s="318">
        <v>4724.4000000000005</v>
      </c>
      <c r="F32" s="319" t="s">
        <v>101</v>
      </c>
      <c r="G32" s="654">
        <f t="shared" si="2"/>
        <v>6186.3600000000006</v>
      </c>
      <c r="H32" s="319" t="s">
        <v>101</v>
      </c>
      <c r="I32" s="734">
        <f t="shared" si="3"/>
        <v>0.30944881889763787</v>
      </c>
      <c r="J32" s="756">
        <v>6652</v>
      </c>
      <c r="K32" s="523">
        <f t="shared" si="4"/>
        <v>3991.2</v>
      </c>
      <c r="L32" s="339">
        <v>0</v>
      </c>
      <c r="M32" s="340">
        <v>0</v>
      </c>
      <c r="N32" s="339">
        <v>56</v>
      </c>
      <c r="O32" s="524" t="e">
        <f t="shared" si="0"/>
        <v>#REF!</v>
      </c>
      <c r="P32" s="850">
        <v>2100</v>
      </c>
      <c r="Q32" s="1252"/>
      <c r="R32" s="1103"/>
    </row>
    <row r="33" spans="1:18" ht="20.100000000000001" customHeight="1">
      <c r="A33" s="815">
        <f t="shared" si="5"/>
        <v>22</v>
      </c>
      <c r="B33" s="1095"/>
      <c r="C33" s="1095"/>
      <c r="D33" s="47" t="s">
        <v>136</v>
      </c>
      <c r="E33" s="318">
        <v>3813</v>
      </c>
      <c r="F33" s="319" t="s">
        <v>104</v>
      </c>
      <c r="G33" s="318">
        <f t="shared" si="2"/>
        <v>3813</v>
      </c>
      <c r="H33" s="319" t="s">
        <v>104</v>
      </c>
      <c r="I33" s="734">
        <f t="shared" si="3"/>
        <v>0</v>
      </c>
      <c r="J33" s="742">
        <v>4100</v>
      </c>
      <c r="K33" s="639">
        <f t="shared" si="4"/>
        <v>2460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850">
        <v>1600</v>
      </c>
      <c r="Q33" s="1252"/>
      <c r="R33" s="1103"/>
    </row>
    <row r="34" spans="1:18" ht="20.100000000000001" customHeight="1">
      <c r="A34" s="815">
        <v>23</v>
      </c>
      <c r="B34" s="1095"/>
      <c r="C34" s="1095"/>
      <c r="D34" s="308" t="s">
        <v>137</v>
      </c>
      <c r="E34" s="315">
        <v>3031.8</v>
      </c>
      <c r="F34" s="321" t="s">
        <v>107</v>
      </c>
      <c r="G34" s="315">
        <f t="shared" si="2"/>
        <v>3031.8</v>
      </c>
      <c r="H34" s="321" t="s">
        <v>107</v>
      </c>
      <c r="I34" s="735">
        <f t="shared" si="3"/>
        <v>0</v>
      </c>
      <c r="J34" s="743">
        <v>3260</v>
      </c>
      <c r="K34" s="543">
        <f t="shared" si="4"/>
        <v>1956</v>
      </c>
      <c r="L34" s="42">
        <v>0</v>
      </c>
      <c r="M34" s="335">
        <v>0</v>
      </c>
      <c r="N34" s="42">
        <v>56</v>
      </c>
      <c r="O34" s="533" t="e">
        <f t="shared" si="0"/>
        <v>#REF!</v>
      </c>
      <c r="P34" s="869">
        <v>1100</v>
      </c>
      <c r="Q34" s="1252"/>
      <c r="R34" s="1103"/>
    </row>
    <row r="35" spans="1:18" ht="20.100000000000001" customHeight="1">
      <c r="A35" s="51">
        <v>24</v>
      </c>
      <c r="B35" s="1095"/>
      <c r="C35" s="1095"/>
      <c r="D35" s="48" t="s">
        <v>138</v>
      </c>
      <c r="E35" s="313">
        <v>3236.4</v>
      </c>
      <c r="F35" s="317" t="s">
        <v>110</v>
      </c>
      <c r="G35" s="652">
        <f t="shared" si="2"/>
        <v>4975.5</v>
      </c>
      <c r="H35" s="317" t="s">
        <v>110</v>
      </c>
      <c r="I35" s="736">
        <f t="shared" si="3"/>
        <v>0.53735632183908044</v>
      </c>
      <c r="J35" s="755">
        <v>5350</v>
      </c>
      <c r="K35" s="518">
        <f t="shared" si="4"/>
        <v>3210</v>
      </c>
      <c r="L35" s="312">
        <v>0</v>
      </c>
      <c r="M35" s="331">
        <v>0</v>
      </c>
      <c r="N35" s="312">
        <v>56</v>
      </c>
      <c r="O35" s="721" t="e">
        <f t="shared" si="0"/>
        <v>#REF!</v>
      </c>
      <c r="P35" s="860">
        <v>1420</v>
      </c>
      <c r="Q35" s="1252"/>
      <c r="R35" s="1104" t="s">
        <v>139</v>
      </c>
    </row>
    <row r="36" spans="1:18" ht="20.100000000000001" customHeight="1">
      <c r="A36" s="815">
        <f t="shared" si="5"/>
        <v>25</v>
      </c>
      <c r="B36" s="1095"/>
      <c r="C36" s="1095"/>
      <c r="D36" s="47" t="s">
        <v>140</v>
      </c>
      <c r="E36" s="318">
        <v>3013.2000000000003</v>
      </c>
      <c r="F36" s="75" t="s">
        <v>112</v>
      </c>
      <c r="G36" s="654">
        <f t="shared" si="2"/>
        <v>4703.01</v>
      </c>
      <c r="H36" s="319" t="s">
        <v>112</v>
      </c>
      <c r="I36" s="734">
        <f t="shared" si="3"/>
        <v>0.56080246913580245</v>
      </c>
      <c r="J36" s="756">
        <v>5057</v>
      </c>
      <c r="K36" s="523">
        <f t="shared" si="4"/>
        <v>3034.2</v>
      </c>
      <c r="L36" s="339">
        <v>0</v>
      </c>
      <c r="M36" s="340">
        <v>0</v>
      </c>
      <c r="N36" s="339">
        <v>56</v>
      </c>
      <c r="O36" s="726" t="e">
        <f t="shared" si="0"/>
        <v>#REF!</v>
      </c>
      <c r="P36" s="847">
        <v>1220</v>
      </c>
      <c r="Q36" s="1252"/>
      <c r="R36" s="1104"/>
    </row>
    <row r="37" spans="1:18" ht="20.100000000000001" customHeight="1">
      <c r="A37" s="51">
        <f t="shared" si="5"/>
        <v>26</v>
      </c>
      <c r="B37" s="1095"/>
      <c r="C37" s="1095"/>
      <c r="D37" s="47" t="s">
        <v>141</v>
      </c>
      <c r="E37" s="318">
        <v>2790</v>
      </c>
      <c r="F37" s="319" t="s">
        <v>114</v>
      </c>
      <c r="G37" s="654">
        <f t="shared" si="2"/>
        <v>4499.34</v>
      </c>
      <c r="H37" s="319" t="s">
        <v>114</v>
      </c>
      <c r="I37" s="734">
        <f t="shared" si="3"/>
        <v>0.61266666666666669</v>
      </c>
      <c r="J37" s="756">
        <v>4838</v>
      </c>
      <c r="K37" s="523">
        <f t="shared" si="4"/>
        <v>2902.7999999999997</v>
      </c>
      <c r="L37" s="339">
        <v>0</v>
      </c>
      <c r="M37" s="340">
        <v>0</v>
      </c>
      <c r="N37" s="339">
        <v>56</v>
      </c>
      <c r="O37" s="726" t="e">
        <f t="shared" si="0"/>
        <v>#REF!</v>
      </c>
      <c r="P37" s="847">
        <v>1070</v>
      </c>
      <c r="Q37" s="1252"/>
      <c r="R37" s="1104"/>
    </row>
    <row r="38" spans="1:18" ht="20.100000000000001" customHeight="1">
      <c r="A38" s="815">
        <f t="shared" si="5"/>
        <v>27</v>
      </c>
      <c r="B38" s="1095"/>
      <c r="C38" s="1095"/>
      <c r="D38" s="47" t="s">
        <v>142</v>
      </c>
      <c r="E38" s="318">
        <v>2566.8000000000002</v>
      </c>
      <c r="F38" s="319" t="s">
        <v>116</v>
      </c>
      <c r="G38" s="318">
        <f t="shared" si="2"/>
        <v>2566.8000000000002</v>
      </c>
      <c r="H38" s="319" t="s">
        <v>116</v>
      </c>
      <c r="I38" s="734">
        <f t="shared" si="3"/>
        <v>0</v>
      </c>
      <c r="J38" s="742">
        <v>2760</v>
      </c>
      <c r="K38" s="639">
        <f t="shared" si="4"/>
        <v>1656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847">
        <v>920</v>
      </c>
      <c r="Q38" s="1252"/>
      <c r="R38" s="1104"/>
    </row>
    <row r="39" spans="1:18" ht="20.100000000000001" customHeight="1">
      <c r="A39" s="51">
        <f t="shared" si="5"/>
        <v>28</v>
      </c>
      <c r="B39" s="1095"/>
      <c r="C39" s="1095"/>
      <c r="D39" s="322" t="s">
        <v>143</v>
      </c>
      <c r="E39" s="323">
        <v>2362.2000000000003</v>
      </c>
      <c r="F39" s="324" t="s">
        <v>118</v>
      </c>
      <c r="G39" s="323">
        <f t="shared" si="2"/>
        <v>2362.2000000000003</v>
      </c>
      <c r="H39" s="324" t="s">
        <v>118</v>
      </c>
      <c r="I39" s="737">
        <f t="shared" si="3"/>
        <v>0</v>
      </c>
      <c r="J39" s="744">
        <v>2540</v>
      </c>
      <c r="K39" s="640">
        <f t="shared" si="4"/>
        <v>1524</v>
      </c>
      <c r="L39" s="344">
        <v>0</v>
      </c>
      <c r="M39" s="345">
        <v>0</v>
      </c>
      <c r="N39" s="344">
        <v>56</v>
      </c>
      <c r="O39" s="346" t="e">
        <f t="shared" si="0"/>
        <v>#REF!</v>
      </c>
      <c r="P39" s="866">
        <v>830</v>
      </c>
      <c r="Q39" s="1252"/>
      <c r="R39" s="1104"/>
    </row>
    <row r="40" spans="1:18" ht="20.100000000000001" customHeight="1">
      <c r="A40" s="51">
        <f t="shared" si="5"/>
        <v>29</v>
      </c>
      <c r="B40" s="1095"/>
      <c r="C40" s="1095"/>
      <c r="D40" s="325" t="s">
        <v>144</v>
      </c>
      <c r="E40" s="326">
        <v>2157.6</v>
      </c>
      <c r="F40" s="327" t="s">
        <v>120</v>
      </c>
      <c r="G40" s="326">
        <f t="shared" si="2"/>
        <v>2157.6</v>
      </c>
      <c r="H40" s="327" t="s">
        <v>120</v>
      </c>
      <c r="I40" s="765">
        <f t="shared" si="3"/>
        <v>0</v>
      </c>
      <c r="J40" s="766">
        <v>2320</v>
      </c>
      <c r="K40" s="767">
        <f t="shared" si="4"/>
        <v>1392</v>
      </c>
      <c r="L40" s="348">
        <v>0</v>
      </c>
      <c r="M40" s="349">
        <v>0</v>
      </c>
      <c r="N40" s="348">
        <v>56</v>
      </c>
      <c r="O40" s="350" t="e">
        <f t="shared" si="0"/>
        <v>#REF!</v>
      </c>
      <c r="P40" s="868">
        <v>740</v>
      </c>
      <c r="Q40" s="1252"/>
      <c r="R40" s="1104"/>
    </row>
    <row r="41" spans="1:18" ht="20.100000000000001" customHeight="1">
      <c r="A41" s="51">
        <f t="shared" si="5"/>
        <v>30</v>
      </c>
      <c r="B41" s="1095"/>
      <c r="C41" s="1095"/>
      <c r="D41" s="308" t="s">
        <v>145</v>
      </c>
      <c r="E41" s="315">
        <v>1953</v>
      </c>
      <c r="F41" s="321" t="s">
        <v>122</v>
      </c>
      <c r="G41" s="315">
        <f t="shared" si="2"/>
        <v>1953</v>
      </c>
      <c r="H41" s="321" t="s">
        <v>122</v>
      </c>
      <c r="I41" s="738">
        <f t="shared" si="3"/>
        <v>0</v>
      </c>
      <c r="J41" s="743">
        <v>2100</v>
      </c>
      <c r="K41" s="575">
        <f t="shared" si="4"/>
        <v>1260</v>
      </c>
      <c r="L41" s="42">
        <v>0</v>
      </c>
      <c r="M41" s="335">
        <v>0</v>
      </c>
      <c r="N41" s="42">
        <v>56</v>
      </c>
      <c r="O41" s="347" t="e">
        <f t="shared" si="0"/>
        <v>#REF!</v>
      </c>
      <c r="P41" s="867">
        <v>650</v>
      </c>
      <c r="Q41" s="1252"/>
      <c r="R41" s="1104"/>
    </row>
    <row r="42" spans="1:18" ht="20.100000000000001" customHeight="1">
      <c r="A42" s="51">
        <f t="shared" si="5"/>
        <v>31</v>
      </c>
      <c r="B42" s="1095"/>
      <c r="C42" s="1095"/>
      <c r="D42" s="325" t="s">
        <v>146</v>
      </c>
      <c r="E42" s="326">
        <v>1767</v>
      </c>
      <c r="F42" s="327" t="s">
        <v>124</v>
      </c>
      <c r="G42" s="326">
        <f t="shared" si="2"/>
        <v>1767</v>
      </c>
      <c r="H42" s="327" t="s">
        <v>124</v>
      </c>
      <c r="I42" s="765">
        <f t="shared" si="3"/>
        <v>0</v>
      </c>
      <c r="J42" s="766">
        <v>1900</v>
      </c>
      <c r="K42" s="767" t="s">
        <v>125</v>
      </c>
      <c r="L42" s="348">
        <v>0</v>
      </c>
      <c r="M42" s="349">
        <v>0</v>
      </c>
      <c r="N42" s="348">
        <v>56</v>
      </c>
      <c r="O42" s="350" t="e">
        <f t="shared" si="0"/>
        <v>#REF!</v>
      </c>
      <c r="P42" s="868">
        <v>600</v>
      </c>
      <c r="Q42" s="1252"/>
      <c r="R42" s="1104"/>
    </row>
    <row r="43" spans="1:18" ht="20.100000000000001" customHeight="1" thickBot="1">
      <c r="A43" s="816">
        <f t="shared" si="5"/>
        <v>32</v>
      </c>
      <c r="B43" s="1096"/>
      <c r="C43" s="1096"/>
      <c r="D43" s="646" t="s">
        <v>147</v>
      </c>
      <c r="E43" s="647">
        <v>1581</v>
      </c>
      <c r="F43" s="648" t="s">
        <v>127</v>
      </c>
      <c r="G43" s="647">
        <f t="shared" si="2"/>
        <v>1581</v>
      </c>
      <c r="H43" s="648" t="s">
        <v>127</v>
      </c>
      <c r="I43" s="768">
        <f t="shared" si="3"/>
        <v>0</v>
      </c>
      <c r="J43" s="769">
        <v>1700</v>
      </c>
      <c r="K43" s="770" t="s">
        <v>125</v>
      </c>
      <c r="L43" s="649">
        <v>0</v>
      </c>
      <c r="M43" s="650">
        <v>0</v>
      </c>
      <c r="N43" s="649">
        <v>56</v>
      </c>
      <c r="O43" s="651" t="e">
        <f t="shared" si="0"/>
        <v>#REF!</v>
      </c>
      <c r="P43" s="895">
        <v>550</v>
      </c>
      <c r="Q43" s="1260"/>
      <c r="R43" s="1105"/>
    </row>
    <row r="44" spans="1:18" ht="20.100000000000001" customHeight="1" thickBot="1">
      <c r="A44" s="53"/>
      <c r="B44" s="83"/>
      <c r="C44" s="83"/>
      <c r="D44" s="53"/>
      <c r="E44" s="367"/>
      <c r="F44" s="53"/>
      <c r="G44" s="368"/>
      <c r="H44" s="53"/>
      <c r="I44" s="378"/>
      <c r="J44" s="335"/>
      <c r="K44" s="335"/>
      <c r="L44" s="75"/>
      <c r="M44" s="335"/>
      <c r="N44" s="75"/>
      <c r="O44" s="335"/>
      <c r="P44" s="335"/>
      <c r="Q44" s="773"/>
      <c r="R44" s="774"/>
    </row>
    <row r="45" spans="1:18" ht="20.100000000000001" customHeight="1" thickBot="1">
      <c r="A45" s="54" t="s">
        <v>148</v>
      </c>
      <c r="B45" s="54"/>
      <c r="C45" s="55"/>
      <c r="G45" s="1106" t="s">
        <v>149</v>
      </c>
      <c r="H45" s="1107"/>
      <c r="I45" s="1107"/>
      <c r="J45" s="1107"/>
      <c r="K45" s="1107"/>
      <c r="L45" s="1107"/>
      <c r="M45" s="1107"/>
      <c r="N45" s="1107"/>
      <c r="O45" s="1107"/>
      <c r="P45" s="1107"/>
      <c r="Q45" s="1107"/>
      <c r="R45" s="1108"/>
    </row>
    <row r="46" spans="1:18" ht="13.5" customHeight="1">
      <c r="A46" s="1109" t="s">
        <v>150</v>
      </c>
      <c r="B46" s="1111" t="s">
        <v>151</v>
      </c>
      <c r="C46" s="1112"/>
      <c r="D46" s="1111" t="s">
        <v>152</v>
      </c>
      <c r="E46" s="1115"/>
      <c r="F46" s="1112"/>
      <c r="G46" s="1111" t="s">
        <v>153</v>
      </c>
      <c r="H46" s="1115"/>
      <c r="I46" s="1115"/>
      <c r="J46" s="1112"/>
      <c r="K46" s="1111" t="s">
        <v>154</v>
      </c>
      <c r="L46" s="1115"/>
      <c r="M46" s="1115"/>
      <c r="N46" s="1112"/>
      <c r="O46" s="1111" t="s">
        <v>69</v>
      </c>
      <c r="P46" s="1115"/>
      <c r="Q46" s="1115"/>
      <c r="R46" s="1112"/>
    </row>
    <row r="47" spans="1:18" ht="13.5" customHeight="1" thickBot="1">
      <c r="A47" s="1110"/>
      <c r="B47" s="1113"/>
      <c r="C47" s="1114"/>
      <c r="D47" s="56" t="s">
        <v>155</v>
      </c>
      <c r="E47" s="57" t="s">
        <v>156</v>
      </c>
      <c r="F47" s="57" t="s">
        <v>157</v>
      </c>
      <c r="G47" s="56" t="s">
        <v>155</v>
      </c>
      <c r="H47" s="1116" t="s">
        <v>156</v>
      </c>
      <c r="I47" s="1117"/>
      <c r="J47" s="57" t="s">
        <v>157</v>
      </c>
      <c r="K47" s="56" t="s">
        <v>155</v>
      </c>
      <c r="L47" s="1116" t="s">
        <v>156</v>
      </c>
      <c r="M47" s="1117"/>
      <c r="N47" s="57" t="s">
        <v>157</v>
      </c>
      <c r="O47" s="1113" t="s">
        <v>88</v>
      </c>
      <c r="P47" s="1114"/>
      <c r="Q47" s="1113" t="s">
        <v>159</v>
      </c>
      <c r="R47" s="1114"/>
    </row>
    <row r="48" spans="1:18" ht="13.5" customHeight="1">
      <c r="A48" s="581">
        <v>1</v>
      </c>
      <c r="B48" s="1118" t="s">
        <v>298</v>
      </c>
      <c r="C48" s="1119"/>
      <c r="D48" s="58">
        <f>J12</f>
        <v>14682</v>
      </c>
      <c r="E48" s="59">
        <v>376</v>
      </c>
      <c r="F48" s="383">
        <f t="shared" ref="F48:F53" si="6">D48+E48</f>
        <v>15058</v>
      </c>
      <c r="G48" s="58">
        <v>11400</v>
      </c>
      <c r="H48" s="1120">
        <v>286.31</v>
      </c>
      <c r="I48" s="1121"/>
      <c r="J48" s="577">
        <f t="shared" ref="J48:J53" si="7">G48+H48</f>
        <v>11686.31</v>
      </c>
      <c r="K48" s="58">
        <v>14988</v>
      </c>
      <c r="L48" s="1120">
        <v>266</v>
      </c>
      <c r="M48" s="1121"/>
      <c r="N48" s="545">
        <f t="shared" ref="N48:N53" si="8">K48+L48</f>
        <v>15254</v>
      </c>
      <c r="O48" s="1122" t="s">
        <v>161</v>
      </c>
      <c r="P48" s="1123"/>
      <c r="Q48" s="1122" t="s">
        <v>162</v>
      </c>
      <c r="R48" s="1123"/>
    </row>
    <row r="49" spans="1:18" ht="13.5" customHeight="1">
      <c r="A49" s="60">
        <v>2</v>
      </c>
      <c r="B49" s="1118" t="s">
        <v>299</v>
      </c>
      <c r="C49" s="1119"/>
      <c r="D49" s="61">
        <f>J15</f>
        <v>8370</v>
      </c>
      <c r="E49" s="544">
        <v>376</v>
      </c>
      <c r="F49" s="384">
        <f t="shared" si="6"/>
        <v>8746</v>
      </c>
      <c r="G49" s="61">
        <v>4000</v>
      </c>
      <c r="H49" s="1126">
        <v>286.31</v>
      </c>
      <c r="I49" s="1127"/>
      <c r="J49" s="578">
        <f t="shared" si="7"/>
        <v>4286.3100000000004</v>
      </c>
      <c r="K49" s="61">
        <v>5672</v>
      </c>
      <c r="L49" s="1126">
        <v>260</v>
      </c>
      <c r="M49" s="1127"/>
      <c r="N49" s="352">
        <f t="shared" si="8"/>
        <v>5932</v>
      </c>
      <c r="O49" s="1128" t="s">
        <v>161</v>
      </c>
      <c r="P49" s="1129"/>
      <c r="Q49" s="1128" t="s">
        <v>162</v>
      </c>
      <c r="R49" s="1129"/>
    </row>
    <row r="50" spans="1:18" ht="13.5" customHeight="1" thickBot="1">
      <c r="A50" s="547">
        <v>3</v>
      </c>
      <c r="B50" s="1118" t="s">
        <v>300</v>
      </c>
      <c r="C50" s="1119"/>
      <c r="D50" s="61">
        <f>J19</f>
        <v>5855</v>
      </c>
      <c r="E50" s="544">
        <v>376</v>
      </c>
      <c r="F50" s="556">
        <f t="shared" si="6"/>
        <v>6231</v>
      </c>
      <c r="G50" s="61">
        <v>3300</v>
      </c>
      <c r="H50" s="1126">
        <v>286.31</v>
      </c>
      <c r="I50" s="1127"/>
      <c r="J50" s="578">
        <f t="shared" si="7"/>
        <v>3586.31</v>
      </c>
      <c r="K50" s="61">
        <v>5063</v>
      </c>
      <c r="L50" s="1126">
        <v>260</v>
      </c>
      <c r="M50" s="1127"/>
      <c r="N50" s="352">
        <f t="shared" si="8"/>
        <v>5323</v>
      </c>
      <c r="O50" s="1130" t="s">
        <v>161</v>
      </c>
      <c r="P50" s="1131"/>
      <c r="Q50" s="1130" t="s">
        <v>162</v>
      </c>
      <c r="R50" s="1131"/>
    </row>
    <row r="51" spans="1:18" ht="12.75" customHeight="1">
      <c r="A51" s="581">
        <v>4</v>
      </c>
      <c r="B51" s="1118" t="s">
        <v>301</v>
      </c>
      <c r="C51" s="1119"/>
      <c r="D51" s="58">
        <f>J28</f>
        <v>14220</v>
      </c>
      <c r="E51" s="59">
        <v>376</v>
      </c>
      <c r="F51" s="543">
        <f t="shared" si="6"/>
        <v>14596</v>
      </c>
      <c r="G51" s="58">
        <v>11000</v>
      </c>
      <c r="H51" s="1120">
        <v>286.31</v>
      </c>
      <c r="I51" s="1121"/>
      <c r="J51" s="577">
        <f t="shared" si="7"/>
        <v>11286.31</v>
      </c>
      <c r="K51" s="58">
        <v>14922</v>
      </c>
      <c r="L51" s="1120">
        <v>266</v>
      </c>
      <c r="M51" s="1121"/>
      <c r="N51" s="545">
        <f t="shared" si="8"/>
        <v>15188</v>
      </c>
      <c r="O51" s="1122" t="s">
        <v>161</v>
      </c>
      <c r="P51" s="1123"/>
      <c r="Q51" s="1122" t="s">
        <v>162</v>
      </c>
      <c r="R51" s="1123"/>
    </row>
    <row r="52" spans="1:18" ht="12.75" customHeight="1">
      <c r="A52" s="60">
        <v>5</v>
      </c>
      <c r="B52" s="1118" t="s">
        <v>302</v>
      </c>
      <c r="C52" s="1119"/>
      <c r="D52" s="61">
        <f>J31</f>
        <v>7770</v>
      </c>
      <c r="E52" s="544">
        <v>376</v>
      </c>
      <c r="F52" s="384">
        <f t="shared" si="6"/>
        <v>8146</v>
      </c>
      <c r="G52" s="61">
        <v>3600</v>
      </c>
      <c r="H52" s="1126">
        <v>286.31</v>
      </c>
      <c r="I52" s="1127"/>
      <c r="J52" s="578">
        <f t="shared" si="7"/>
        <v>3886.31</v>
      </c>
      <c r="K52" s="61">
        <v>5042</v>
      </c>
      <c r="L52" s="1126">
        <v>260</v>
      </c>
      <c r="M52" s="1127"/>
      <c r="N52" s="352">
        <f t="shared" si="8"/>
        <v>5302</v>
      </c>
      <c r="O52" s="1128" t="s">
        <v>161</v>
      </c>
      <c r="P52" s="1129"/>
      <c r="Q52" s="1128" t="s">
        <v>162</v>
      </c>
      <c r="R52" s="1129"/>
    </row>
    <row r="53" spans="1:18" ht="12.75" customHeight="1" thickBot="1">
      <c r="A53" s="547">
        <v>6</v>
      </c>
      <c r="B53" s="1296" t="s">
        <v>303</v>
      </c>
      <c r="C53" s="1297"/>
      <c r="D53" s="582">
        <f>J35</f>
        <v>5350</v>
      </c>
      <c r="E53" s="546">
        <v>376</v>
      </c>
      <c r="F53" s="583">
        <f t="shared" si="6"/>
        <v>5726</v>
      </c>
      <c r="G53" s="582">
        <v>2900</v>
      </c>
      <c r="H53" s="1137">
        <v>286.31</v>
      </c>
      <c r="I53" s="1138"/>
      <c r="J53" s="579">
        <f t="shared" si="7"/>
        <v>3186.31</v>
      </c>
      <c r="K53" s="582">
        <v>4433</v>
      </c>
      <c r="L53" s="1137">
        <v>260</v>
      </c>
      <c r="M53" s="1138"/>
      <c r="N53" s="584">
        <f t="shared" si="8"/>
        <v>4693</v>
      </c>
      <c r="O53" s="1139" t="s">
        <v>161</v>
      </c>
      <c r="P53" s="1140"/>
      <c r="Q53" s="1139" t="s">
        <v>162</v>
      </c>
      <c r="R53" s="1140"/>
    </row>
    <row r="54" spans="1:18">
      <c r="A54" s="75"/>
      <c r="B54" s="75"/>
      <c r="C54" s="75"/>
      <c r="D54" s="335"/>
      <c r="E54" s="75"/>
      <c r="F54" s="335"/>
      <c r="G54" s="75"/>
      <c r="H54" s="75"/>
      <c r="I54" s="75"/>
      <c r="J54" s="75"/>
      <c r="K54" s="75"/>
      <c r="L54" s="75"/>
      <c r="M54" s="75"/>
      <c r="N54" s="75"/>
      <c r="O54" s="542"/>
      <c r="P54" s="542"/>
      <c r="Q54" s="542"/>
      <c r="R54" s="542"/>
    </row>
    <row r="55" spans="1:18">
      <c r="A55" s="36" t="s">
        <v>168</v>
      </c>
      <c r="B55" s="75"/>
    </row>
    <row r="56" spans="1:18">
      <c r="A56" s="32" t="e">
        <f>#REF!</f>
        <v>#REF!</v>
      </c>
      <c r="B56" s="555"/>
      <c r="H56" s="369"/>
      <c r="I56" s="369"/>
      <c r="J56" s="369"/>
      <c r="K56" s="369"/>
      <c r="L56" s="369"/>
      <c r="M56" s="369"/>
      <c r="N56" s="369"/>
      <c r="O56" s="369"/>
      <c r="P56" s="369"/>
      <c r="Q56" s="369"/>
    </row>
    <row r="57" spans="1:18">
      <c r="A57" s="54" t="s">
        <v>169</v>
      </c>
      <c r="B57" s="32"/>
      <c r="C57" s="75"/>
    </row>
    <row r="58" spans="1:18">
      <c r="A58" s="32" t="s">
        <v>294</v>
      </c>
      <c r="B58" s="32"/>
      <c r="C58" s="75"/>
    </row>
    <row r="59" spans="1:18">
      <c r="A59" s="32" t="s">
        <v>295</v>
      </c>
      <c r="B59" s="32"/>
      <c r="C59" s="75"/>
    </row>
    <row r="60" spans="1:18" ht="13.5" customHeight="1" thickBot="1">
      <c r="A60" s="54" t="s">
        <v>172</v>
      </c>
      <c r="B60" s="32"/>
      <c r="C60" s="75"/>
    </row>
    <row r="61" spans="1:18" ht="13.8" thickBot="1">
      <c r="A61" s="1226" t="s">
        <v>173</v>
      </c>
      <c r="B61" s="1227"/>
      <c r="C61" s="1228"/>
      <c r="D61" s="814" t="s">
        <v>174</v>
      </c>
      <c r="E61" s="1229" t="s">
        <v>175</v>
      </c>
      <c r="F61" s="1227"/>
      <c r="G61" s="1227"/>
      <c r="H61" s="1227"/>
      <c r="I61" s="1227"/>
      <c r="J61" s="1227"/>
      <c r="K61" s="1227"/>
      <c r="L61" s="1227"/>
      <c r="M61" s="1227"/>
      <c r="N61" s="1227"/>
      <c r="O61" s="1227"/>
      <c r="P61" s="1227"/>
      <c r="Q61" s="1230"/>
    </row>
    <row r="62" spans="1:18" ht="18">
      <c r="A62" s="63">
        <v>1</v>
      </c>
      <c r="B62" s="1141" t="s">
        <v>176</v>
      </c>
      <c r="C62" s="1142"/>
      <c r="D62" s="64"/>
      <c r="E62" s="1143" t="e">
        <f>#REF!</f>
        <v>#REF!</v>
      </c>
      <c r="F62" s="1144"/>
      <c r="G62" s="1144"/>
      <c r="H62" s="1144"/>
      <c r="I62" s="1144"/>
      <c r="J62" s="1144"/>
      <c r="K62" s="1144"/>
      <c r="L62" s="1144"/>
      <c r="M62" s="1144"/>
      <c r="N62" s="1144"/>
      <c r="O62" s="1144"/>
      <c r="P62" s="1144"/>
      <c r="Q62" s="1145"/>
    </row>
    <row r="63" spans="1:18" ht="18.600000000000001" customHeight="1">
      <c r="A63" s="65">
        <v>2</v>
      </c>
      <c r="B63" s="1146" t="s">
        <v>177</v>
      </c>
      <c r="C63" s="1147"/>
      <c r="D63" s="66"/>
      <c r="E63" s="1148" t="e">
        <f>#REF!</f>
        <v>#REF!</v>
      </c>
      <c r="F63" s="1149"/>
      <c r="G63" s="1149"/>
      <c r="H63" s="1149"/>
      <c r="I63" s="1149"/>
      <c r="J63" s="1149"/>
      <c r="K63" s="1149"/>
      <c r="L63" s="1149"/>
      <c r="M63" s="1149"/>
      <c r="N63" s="1149"/>
      <c r="O63" s="1149"/>
      <c r="P63" s="1149"/>
      <c r="Q63" s="1150"/>
    </row>
    <row r="64" spans="1:18" ht="38.25" customHeight="1">
      <c r="A64" s="67">
        <v>3</v>
      </c>
      <c r="B64" s="1146" t="s">
        <v>178</v>
      </c>
      <c r="C64" s="1147"/>
      <c r="D64" s="66"/>
      <c r="E64" s="1151" t="e">
        <f>#REF!</f>
        <v>#REF!</v>
      </c>
      <c r="F64" s="1152"/>
      <c r="G64" s="1152"/>
      <c r="H64" s="1152"/>
      <c r="I64" s="1152"/>
      <c r="J64" s="1152"/>
      <c r="K64" s="1152"/>
      <c r="L64" s="1152"/>
      <c r="M64" s="1152"/>
      <c r="N64" s="1152"/>
      <c r="O64" s="1152"/>
      <c r="P64" s="1152"/>
      <c r="Q64" s="1153"/>
    </row>
    <row r="65" spans="1:18" ht="18">
      <c r="A65" s="1162">
        <v>4</v>
      </c>
      <c r="B65" s="1146" t="s">
        <v>179</v>
      </c>
      <c r="C65" s="1147"/>
      <c r="D65" s="64"/>
      <c r="E65" s="1165"/>
      <c r="F65" s="1166"/>
      <c r="G65" s="1166"/>
      <c r="H65" s="1166"/>
      <c r="I65" s="1166"/>
      <c r="J65" s="1166"/>
      <c r="K65" s="1166"/>
      <c r="L65" s="1166"/>
      <c r="M65" s="1166"/>
      <c r="N65" s="1166"/>
      <c r="O65" s="1166"/>
      <c r="P65" s="1166"/>
      <c r="Q65" s="1167"/>
    </row>
    <row r="66" spans="1:18" ht="18">
      <c r="A66" s="1164"/>
      <c r="B66" s="1154" t="s">
        <v>180</v>
      </c>
      <c r="C66" s="1155"/>
      <c r="D66" s="69"/>
      <c r="E66" s="1156"/>
      <c r="F66" s="1157"/>
      <c r="G66" s="1157"/>
      <c r="H66" s="1157"/>
      <c r="I66" s="1157"/>
      <c r="J66" s="1157"/>
      <c r="K66" s="1157"/>
      <c r="L66" s="1157"/>
      <c r="M66" s="1157"/>
      <c r="N66" s="1157"/>
      <c r="O66" s="1157"/>
      <c r="P66" s="1157"/>
      <c r="Q66" s="1158"/>
    </row>
    <row r="67" spans="1:18" ht="18">
      <c r="A67" s="1164"/>
      <c r="B67" s="1154" t="s">
        <v>181</v>
      </c>
      <c r="C67" s="1155"/>
      <c r="D67" s="69"/>
      <c r="E67" s="1156" t="e">
        <f>#REF!</f>
        <v>#REF!</v>
      </c>
      <c r="F67" s="1157"/>
      <c r="G67" s="1157"/>
      <c r="H67" s="1157"/>
      <c r="I67" s="1157"/>
      <c r="J67" s="1157"/>
      <c r="K67" s="1157"/>
      <c r="L67" s="1157"/>
      <c r="M67" s="1157"/>
      <c r="N67" s="1157"/>
      <c r="O67" s="1157"/>
      <c r="P67" s="1157"/>
      <c r="Q67" s="1158"/>
    </row>
    <row r="68" spans="1:18" ht="18">
      <c r="A68" s="1164"/>
      <c r="B68" s="1154" t="s">
        <v>182</v>
      </c>
      <c r="C68" s="1155"/>
      <c r="D68" s="69"/>
      <c r="E68" s="1156" t="e">
        <f>#REF!</f>
        <v>#REF!</v>
      </c>
      <c r="F68" s="1157"/>
      <c r="G68" s="1157"/>
      <c r="H68" s="1157"/>
      <c r="I68" s="1157"/>
      <c r="J68" s="1157"/>
      <c r="K68" s="1157"/>
      <c r="L68" s="1157"/>
      <c r="M68" s="1157"/>
      <c r="N68" s="1157"/>
      <c r="O68" s="1157"/>
      <c r="P68" s="1157"/>
      <c r="Q68" s="1158"/>
    </row>
    <row r="69" spans="1:18" ht="18">
      <c r="A69" s="1163"/>
      <c r="B69" s="1154" t="s">
        <v>183</v>
      </c>
      <c r="C69" s="1155"/>
      <c r="D69" s="69"/>
      <c r="E69" s="1159" t="e">
        <f>#REF!</f>
        <v>#REF!</v>
      </c>
      <c r="F69" s="1160"/>
      <c r="G69" s="1160"/>
      <c r="H69" s="1160"/>
      <c r="I69" s="1160"/>
      <c r="J69" s="1160"/>
      <c r="K69" s="1160"/>
      <c r="L69" s="1160"/>
      <c r="M69" s="1160"/>
      <c r="N69" s="1160"/>
      <c r="O69" s="1160"/>
      <c r="P69" s="1160"/>
      <c r="Q69" s="1161"/>
    </row>
    <row r="70" spans="1:18" ht="18">
      <c r="A70" s="1162">
        <v>5</v>
      </c>
      <c r="B70" s="1146" t="s">
        <v>184</v>
      </c>
      <c r="C70" s="1147"/>
      <c r="D70" s="66"/>
      <c r="E70" s="1156" t="e">
        <f>#REF!</f>
        <v>#REF!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8" ht="18">
      <c r="A71" s="1163"/>
      <c r="B71" s="1146" t="s">
        <v>185</v>
      </c>
      <c r="C71" s="1147"/>
      <c r="D71" s="69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8" ht="18">
      <c r="A72" s="70">
        <v>6</v>
      </c>
      <c r="B72" s="1146" t="s">
        <v>186</v>
      </c>
      <c r="C72" s="1147"/>
      <c r="D72" s="66" t="s">
        <v>187</v>
      </c>
      <c r="E72" s="1156" t="e">
        <f>#REF!</f>
        <v>#REF!</v>
      </c>
      <c r="F72" s="1157"/>
      <c r="G72" s="1157"/>
      <c r="H72" s="1157"/>
      <c r="I72" s="1157"/>
      <c r="J72" s="1157"/>
      <c r="K72" s="1157"/>
      <c r="L72" s="1157"/>
      <c r="M72" s="1157"/>
      <c r="N72" s="1157"/>
      <c r="O72" s="1157"/>
      <c r="P72" s="1157"/>
      <c r="Q72" s="1158"/>
    </row>
    <row r="73" spans="1:18" ht="19.95" customHeight="1">
      <c r="A73" s="70">
        <v>7</v>
      </c>
      <c r="B73" s="1146" t="s">
        <v>188</v>
      </c>
      <c r="C73" s="1147"/>
      <c r="D73" s="64"/>
      <c r="E73" s="1156" t="e">
        <f>#REF!</f>
        <v>#REF!</v>
      </c>
      <c r="F73" s="1157"/>
      <c r="G73" s="1157"/>
      <c r="H73" s="1157"/>
      <c r="I73" s="1157"/>
      <c r="J73" s="1157"/>
      <c r="K73" s="1157"/>
      <c r="L73" s="1157"/>
      <c r="M73" s="1157"/>
      <c r="N73" s="1157"/>
      <c r="O73" s="1157"/>
      <c r="P73" s="1157"/>
      <c r="Q73" s="1158"/>
    </row>
    <row r="74" spans="1:18" s="608" customFormat="1" ht="20.55" customHeight="1">
      <c r="A74" s="1173">
        <v>8</v>
      </c>
      <c r="B74" s="1175" t="s">
        <v>189</v>
      </c>
      <c r="C74" s="1176"/>
      <c r="D74" s="800"/>
      <c r="E74" s="1182" t="s">
        <v>190</v>
      </c>
      <c r="F74" s="1183"/>
      <c r="G74" s="1183"/>
      <c r="H74" s="1183"/>
      <c r="I74" s="1183"/>
      <c r="J74" s="1183"/>
      <c r="K74" s="1183"/>
      <c r="L74" s="1183"/>
      <c r="M74" s="1183"/>
      <c r="N74" s="1183"/>
      <c r="O74" s="1183"/>
      <c r="P74" s="1183"/>
      <c r="Q74" s="1184"/>
      <c r="R74" s="863"/>
    </row>
    <row r="75" spans="1:18" s="608" customFormat="1" ht="20.55" customHeight="1">
      <c r="A75" s="1174"/>
      <c r="B75" s="1177"/>
      <c r="C75" s="1178"/>
      <c r="D75" s="800"/>
      <c r="E75" s="1182" t="s">
        <v>191</v>
      </c>
      <c r="F75" s="1183"/>
      <c r="G75" s="1183"/>
      <c r="H75" s="1183"/>
      <c r="I75" s="1183"/>
      <c r="J75" s="1183"/>
      <c r="K75" s="1183"/>
      <c r="L75" s="1183"/>
      <c r="M75" s="1183"/>
      <c r="N75" s="1183"/>
      <c r="O75" s="1183"/>
      <c r="P75" s="1183"/>
      <c r="Q75" s="1184"/>
      <c r="R75" s="801"/>
    </row>
    <row r="76" spans="1:18" ht="18">
      <c r="A76" s="68">
        <v>9</v>
      </c>
      <c r="B76" s="1168" t="s">
        <v>192</v>
      </c>
      <c r="C76" s="1169"/>
      <c r="D76" s="66" t="s">
        <v>187</v>
      </c>
      <c r="E76" s="1156" t="e">
        <f>#REF!</f>
        <v>#REF!</v>
      </c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8"/>
    </row>
    <row r="77" spans="1:18" ht="18">
      <c r="A77" s="1162">
        <v>10</v>
      </c>
      <c r="B77" s="1146" t="s">
        <v>193</v>
      </c>
      <c r="C77" s="1147"/>
      <c r="D77" s="64"/>
      <c r="E77" s="1170" t="e">
        <f>#REF!</f>
        <v>#REF!</v>
      </c>
      <c r="F77" s="1171"/>
      <c r="G77" s="1171"/>
      <c r="H77" s="1171"/>
      <c r="I77" s="1171"/>
      <c r="J77" s="1171"/>
      <c r="K77" s="1171"/>
      <c r="L77" s="1171"/>
      <c r="M77" s="1171"/>
      <c r="N77" s="1171"/>
      <c r="O77" s="1171"/>
      <c r="P77" s="1171"/>
      <c r="Q77" s="1172"/>
    </row>
    <row r="78" spans="1:18" ht="18">
      <c r="A78" s="1164"/>
      <c r="B78" s="1146" t="s">
        <v>194</v>
      </c>
      <c r="C78" s="1147"/>
      <c r="D78" s="71"/>
      <c r="E78" s="1151" t="e">
        <f>#REF!</f>
        <v>#REF!</v>
      </c>
      <c r="F78" s="1152"/>
      <c r="G78" s="1152"/>
      <c r="H78" s="1152"/>
      <c r="I78" s="1152"/>
      <c r="J78" s="1152"/>
      <c r="K78" s="1152"/>
      <c r="L78" s="1152"/>
      <c r="M78" s="1152"/>
      <c r="N78" s="1152"/>
      <c r="O78" s="1152"/>
      <c r="P78" s="1152"/>
      <c r="Q78" s="1153"/>
    </row>
    <row r="79" spans="1:18" ht="18">
      <c r="A79" s="1163"/>
      <c r="B79" s="1146" t="s">
        <v>195</v>
      </c>
      <c r="C79" s="1147"/>
      <c r="D79" s="66"/>
      <c r="E79" s="1170" t="e">
        <f>#REF!</f>
        <v>#REF!</v>
      </c>
      <c r="F79" s="1171"/>
      <c r="G79" s="1171"/>
      <c r="H79" s="1171"/>
      <c r="I79" s="1171"/>
      <c r="J79" s="1171"/>
      <c r="K79" s="1171"/>
      <c r="L79" s="1171"/>
      <c r="M79" s="1171"/>
      <c r="N79" s="1171"/>
      <c r="O79" s="1171"/>
      <c r="P79" s="1171"/>
      <c r="Q79" s="1172"/>
    </row>
    <row r="80" spans="1:18" ht="59.25" customHeight="1">
      <c r="A80" s="67">
        <v>11</v>
      </c>
      <c r="B80" s="1146" t="s">
        <v>196</v>
      </c>
      <c r="C80" s="1147"/>
      <c r="D80" s="66" t="s">
        <v>187</v>
      </c>
      <c r="E80" s="1151" t="e">
        <f>#REF!</f>
        <v>#REF!</v>
      </c>
      <c r="F80" s="1152"/>
      <c r="G80" s="1152"/>
      <c r="H80" s="1152"/>
      <c r="I80" s="1152"/>
      <c r="J80" s="1152"/>
      <c r="K80" s="1152"/>
      <c r="L80" s="1152"/>
      <c r="M80" s="1152"/>
      <c r="N80" s="1152"/>
      <c r="O80" s="1152"/>
      <c r="P80" s="1152"/>
      <c r="Q80" s="1153"/>
    </row>
    <row r="81" spans="1:17" ht="18">
      <c r="A81" s="67">
        <v>12</v>
      </c>
      <c r="B81" s="1146" t="s">
        <v>197</v>
      </c>
      <c r="C81" s="1147"/>
      <c r="D81" s="66" t="s">
        <v>187</v>
      </c>
      <c r="E81" s="1279" t="s">
        <v>198</v>
      </c>
      <c r="F81" s="1280"/>
      <c r="G81" s="1280"/>
      <c r="H81" s="1280"/>
      <c r="I81" s="1280"/>
      <c r="J81" s="1280"/>
      <c r="K81" s="1280"/>
      <c r="L81" s="1280"/>
      <c r="M81" s="1280"/>
      <c r="N81" s="1280"/>
      <c r="O81" s="1280"/>
      <c r="P81" s="1280"/>
      <c r="Q81" s="1281"/>
    </row>
    <row r="82" spans="1:17" ht="18">
      <c r="A82" s="1162">
        <v>15</v>
      </c>
      <c r="B82" s="1146" t="s">
        <v>200</v>
      </c>
      <c r="C82" s="1147"/>
      <c r="D82" s="66"/>
      <c r="E82" s="1305" t="e">
        <f>#REF!</f>
        <v>#REF!</v>
      </c>
      <c r="F82" s="1306"/>
      <c r="G82" s="1306"/>
      <c r="H82" s="1306"/>
      <c r="I82" s="1306"/>
      <c r="J82" s="1306"/>
      <c r="K82" s="1306"/>
      <c r="L82" s="1306"/>
      <c r="M82" s="1306"/>
      <c r="N82" s="1306"/>
      <c r="O82" s="1306"/>
      <c r="P82" s="1306"/>
      <c r="Q82" s="1307"/>
    </row>
    <row r="83" spans="1:17" ht="18">
      <c r="A83" s="1164"/>
      <c r="B83" s="1146" t="s">
        <v>201</v>
      </c>
      <c r="C83" s="1147"/>
      <c r="D83" s="66"/>
      <c r="E83" s="1185" t="e">
        <f>#REF!</f>
        <v>#REF!</v>
      </c>
      <c r="F83" s="1186"/>
      <c r="G83" s="1186"/>
      <c r="H83" s="1186"/>
      <c r="I83" s="1186"/>
      <c r="J83" s="1186"/>
      <c r="K83" s="1186"/>
      <c r="L83" s="1186"/>
      <c r="M83" s="1186"/>
      <c r="N83" s="1186"/>
      <c r="O83" s="1186"/>
      <c r="P83" s="1186"/>
      <c r="Q83" s="1187"/>
    </row>
    <row r="84" spans="1:17" ht="18">
      <c r="A84" s="1164"/>
      <c r="B84" s="1146" t="s">
        <v>202</v>
      </c>
      <c r="C84" s="1147"/>
      <c r="D84" s="66"/>
      <c r="E84" s="1185"/>
      <c r="F84" s="1186"/>
      <c r="G84" s="1186"/>
      <c r="H84" s="1186"/>
      <c r="I84" s="1186"/>
      <c r="J84" s="1186"/>
      <c r="K84" s="1186"/>
      <c r="L84" s="1186"/>
      <c r="M84" s="1186"/>
      <c r="N84" s="1186"/>
      <c r="O84" s="1186"/>
      <c r="P84" s="1186"/>
      <c r="Q84" s="1187"/>
    </row>
    <row r="85" spans="1:17" ht="18">
      <c r="A85" s="1163"/>
      <c r="B85" s="1146" t="s">
        <v>203</v>
      </c>
      <c r="C85" s="1147"/>
      <c r="D85" s="66"/>
      <c r="E85" s="1185"/>
      <c r="F85" s="1186"/>
      <c r="G85" s="1186"/>
      <c r="H85" s="1186"/>
      <c r="I85" s="1186"/>
      <c r="J85" s="1186"/>
      <c r="K85" s="1186"/>
      <c r="L85" s="1186"/>
      <c r="M85" s="1186"/>
      <c r="N85" s="1186"/>
      <c r="O85" s="1186"/>
      <c r="P85" s="1186"/>
      <c r="Q85" s="1187"/>
    </row>
    <row r="86" spans="1:17" ht="18">
      <c r="A86" s="1162">
        <v>16</v>
      </c>
      <c r="B86" s="1201" t="s">
        <v>204</v>
      </c>
      <c r="C86" s="1202"/>
      <c r="D86" s="66"/>
      <c r="E86" s="1203"/>
      <c r="F86" s="1204"/>
      <c r="G86" s="1204"/>
      <c r="H86" s="1204"/>
      <c r="I86" s="1204"/>
      <c r="J86" s="1204"/>
      <c r="K86" s="1204"/>
      <c r="L86" s="1204"/>
      <c r="M86" s="1204"/>
      <c r="N86" s="1204"/>
      <c r="O86" s="1204"/>
      <c r="P86" s="1204"/>
      <c r="Q86" s="1205"/>
    </row>
    <row r="87" spans="1:17" ht="18">
      <c r="A87" s="1164"/>
      <c r="B87" s="1146" t="s">
        <v>205</v>
      </c>
      <c r="C87" s="1147"/>
      <c r="D87" s="66"/>
      <c r="E87" s="1209" t="e">
        <f>#REF!</f>
        <v>#REF!</v>
      </c>
      <c r="F87" s="1210"/>
      <c r="G87" s="1210"/>
      <c r="H87" s="1210"/>
      <c r="I87" s="1210"/>
      <c r="J87" s="1210"/>
      <c r="K87" s="1210"/>
      <c r="L87" s="1210"/>
      <c r="M87" s="1210"/>
      <c r="N87" s="1210"/>
      <c r="O87" s="1210"/>
      <c r="P87" s="1210"/>
      <c r="Q87" s="1211"/>
    </row>
    <row r="88" spans="1:17" ht="18">
      <c r="A88" s="1164"/>
      <c r="B88" s="1146" t="s">
        <v>206</v>
      </c>
      <c r="C88" s="1147"/>
      <c r="D88" s="66"/>
      <c r="E88" s="1212" t="e">
        <f>#REF!</f>
        <v>#REF!</v>
      </c>
      <c r="F88" s="1213"/>
      <c r="G88" s="1213"/>
      <c r="H88" s="1213"/>
      <c r="I88" s="1213"/>
      <c r="J88" s="1213"/>
      <c r="K88" s="1213"/>
      <c r="L88" s="1213"/>
      <c r="M88" s="1213"/>
      <c r="N88" s="1213"/>
      <c r="O88" s="1213"/>
      <c r="P88" s="1213"/>
      <c r="Q88" s="1214"/>
    </row>
    <row r="89" spans="1:17" ht="18">
      <c r="A89" s="1164"/>
      <c r="B89" s="1146" t="s">
        <v>207</v>
      </c>
      <c r="C89" s="1147"/>
      <c r="D89" s="66"/>
      <c r="E89" s="1212" t="e">
        <f>#REF!</f>
        <v>#REF!</v>
      </c>
      <c r="F89" s="1213"/>
      <c r="G89" s="1213"/>
      <c r="H89" s="1213"/>
      <c r="I89" s="1213"/>
      <c r="J89" s="1213"/>
      <c r="K89" s="1213"/>
      <c r="L89" s="1213"/>
      <c r="M89" s="1213"/>
      <c r="N89" s="1213"/>
      <c r="O89" s="1213"/>
      <c r="P89" s="1213"/>
      <c r="Q89" s="1214"/>
    </row>
    <row r="90" spans="1:17" ht="18">
      <c r="A90" s="1163"/>
      <c r="B90" s="1146" t="s">
        <v>208</v>
      </c>
      <c r="C90" s="1147"/>
      <c r="D90" s="66"/>
      <c r="E90" s="1215" t="e">
        <f>#REF!</f>
        <v>#REF!</v>
      </c>
      <c r="F90" s="1216"/>
      <c r="G90" s="1216"/>
      <c r="H90" s="1216"/>
      <c r="I90" s="1216"/>
      <c r="J90" s="1216"/>
      <c r="K90" s="1216"/>
      <c r="L90" s="1216"/>
      <c r="M90" s="1216"/>
      <c r="N90" s="1216"/>
      <c r="O90" s="1216"/>
      <c r="P90" s="1216"/>
      <c r="Q90" s="1217"/>
    </row>
    <row r="91" spans="1:17" ht="18">
      <c r="A91" s="1198">
        <v>18</v>
      </c>
      <c r="B91" s="1201" t="s">
        <v>209</v>
      </c>
      <c r="C91" s="1202"/>
      <c r="D91" s="84"/>
      <c r="E91" s="1203"/>
      <c r="F91" s="1204"/>
      <c r="G91" s="1204"/>
      <c r="H91" s="1204"/>
      <c r="I91" s="1204"/>
      <c r="J91" s="1204"/>
      <c r="K91" s="1204"/>
      <c r="L91" s="1204"/>
      <c r="M91" s="1204"/>
      <c r="N91" s="1204"/>
      <c r="O91" s="1204"/>
      <c r="P91" s="1204"/>
      <c r="Q91" s="1205"/>
    </row>
    <row r="92" spans="1:17" ht="18">
      <c r="A92" s="1199"/>
      <c r="B92" s="1146" t="s">
        <v>210</v>
      </c>
      <c r="C92" s="1147"/>
      <c r="D92" s="84"/>
      <c r="E92" s="1206" t="e">
        <f>#REF!</f>
        <v>#REF!</v>
      </c>
      <c r="F92" s="1207"/>
      <c r="G92" s="1207"/>
      <c r="H92" s="1207"/>
      <c r="I92" s="1207"/>
      <c r="J92" s="1207"/>
      <c r="K92" s="1207"/>
      <c r="L92" s="1207"/>
      <c r="M92" s="1207"/>
      <c r="N92" s="1207"/>
      <c r="O92" s="1207"/>
      <c r="P92" s="1207"/>
      <c r="Q92" s="1208"/>
    </row>
    <row r="93" spans="1:17" ht="18">
      <c r="A93" s="1199"/>
      <c r="B93" s="1146" t="s">
        <v>211</v>
      </c>
      <c r="C93" s="1147"/>
      <c r="D93" s="84"/>
      <c r="E93" s="1218" t="e">
        <f>#REF!</f>
        <v>#REF!</v>
      </c>
      <c r="F93" s="1219"/>
      <c r="G93" s="1219"/>
      <c r="H93" s="1219"/>
      <c r="I93" s="1219"/>
      <c r="J93" s="1219"/>
      <c r="K93" s="1219"/>
      <c r="L93" s="1219"/>
      <c r="M93" s="1219"/>
      <c r="N93" s="1219"/>
      <c r="O93" s="1219"/>
      <c r="P93" s="1219"/>
      <c r="Q93" s="1220"/>
    </row>
    <row r="94" spans="1:17" ht="18">
      <c r="A94" s="1200"/>
      <c r="B94" s="1146" t="s">
        <v>212</v>
      </c>
      <c r="C94" s="1147"/>
      <c r="D94" s="84"/>
      <c r="E94" s="1185" t="e">
        <f>#REF!</f>
        <v>#REF!</v>
      </c>
      <c r="F94" s="1186"/>
      <c r="G94" s="1186"/>
      <c r="H94" s="1186"/>
      <c r="I94" s="1186"/>
      <c r="J94" s="1186"/>
      <c r="K94" s="1186"/>
      <c r="L94" s="1186"/>
      <c r="M94" s="1186"/>
      <c r="N94" s="1186"/>
      <c r="O94" s="1186"/>
      <c r="P94" s="1186"/>
      <c r="Q94" s="1187"/>
    </row>
    <row r="95" spans="1:17" ht="18">
      <c r="A95" s="1198">
        <v>19</v>
      </c>
      <c r="B95" s="1201" t="s">
        <v>213</v>
      </c>
      <c r="C95" s="1202"/>
      <c r="D95" s="84"/>
      <c r="E95" s="1203"/>
      <c r="F95" s="1204"/>
      <c r="G95" s="1204"/>
      <c r="H95" s="1204"/>
      <c r="I95" s="1204"/>
      <c r="J95" s="1204"/>
      <c r="K95" s="1204"/>
      <c r="L95" s="1204"/>
      <c r="M95" s="1204"/>
      <c r="N95" s="1204"/>
      <c r="O95" s="1204"/>
      <c r="P95" s="1204"/>
      <c r="Q95" s="1205"/>
    </row>
    <row r="96" spans="1:17" ht="18">
      <c r="A96" s="1199"/>
      <c r="B96" s="1146" t="s">
        <v>214</v>
      </c>
      <c r="C96" s="1147"/>
      <c r="D96" s="66"/>
      <c r="E96" s="1308" t="e">
        <f>#REF!</f>
        <v>#REF!</v>
      </c>
      <c r="F96" s="1309"/>
      <c r="G96" s="1309"/>
      <c r="H96" s="1309"/>
      <c r="I96" s="1309"/>
      <c r="J96" s="1309"/>
      <c r="K96" s="1309"/>
      <c r="L96" s="1309"/>
      <c r="M96" s="1309"/>
      <c r="N96" s="1309"/>
      <c r="O96" s="1309"/>
      <c r="P96" s="1309"/>
      <c r="Q96" s="1310"/>
    </row>
    <row r="97" spans="1:17" ht="18">
      <c r="A97" s="1199"/>
      <c r="B97" s="1146" t="s">
        <v>215</v>
      </c>
      <c r="C97" s="1147"/>
      <c r="D97" s="66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">
      <c r="A98" s="1200"/>
      <c r="B98" s="1146" t="s">
        <v>216</v>
      </c>
      <c r="C98" s="1147"/>
      <c r="D98" s="66" t="s">
        <v>187</v>
      </c>
      <c r="E98" s="1185" t="e">
        <f>#REF!</f>
        <v>#REF!</v>
      </c>
      <c r="F98" s="1186"/>
      <c r="G98" s="1186"/>
      <c r="H98" s="1186"/>
      <c r="I98" s="1186"/>
      <c r="J98" s="1186"/>
      <c r="K98" s="1186"/>
      <c r="L98" s="1186"/>
      <c r="M98" s="1186"/>
      <c r="N98" s="1186"/>
      <c r="O98" s="1186"/>
      <c r="P98" s="1186"/>
      <c r="Q98" s="1187"/>
    </row>
    <row r="99" spans="1:17" ht="18">
      <c r="A99" s="85">
        <v>21</v>
      </c>
      <c r="B99" s="1201" t="s">
        <v>217</v>
      </c>
      <c r="C99" s="1202"/>
      <c r="D99" s="66"/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.600000000000001" thickBot="1">
      <c r="A100" s="86">
        <v>22</v>
      </c>
      <c r="B100" s="1221" t="s">
        <v>218</v>
      </c>
      <c r="C100" s="1222"/>
      <c r="D100" s="87"/>
      <c r="E100" s="1223" t="e">
        <f>#REF!</f>
        <v>#REF!</v>
      </c>
      <c r="F100" s="1224"/>
      <c r="G100" s="1224"/>
      <c r="H100" s="1224"/>
      <c r="I100" s="1224"/>
      <c r="J100" s="1224"/>
      <c r="K100" s="1224"/>
      <c r="L100" s="1224"/>
      <c r="M100" s="1224"/>
      <c r="N100" s="1224"/>
      <c r="O100" s="1224"/>
      <c r="P100" s="1224"/>
      <c r="Q100" s="1225"/>
    </row>
  </sheetData>
  <mergeCells count="139">
    <mergeCell ref="B99:C99"/>
    <mergeCell ref="E99:Q99"/>
    <mergeCell ref="B100:C100"/>
    <mergeCell ref="E100:Q100"/>
    <mergeCell ref="A95:A98"/>
    <mergeCell ref="B95:C95"/>
    <mergeCell ref="E95:Q95"/>
    <mergeCell ref="B96:C96"/>
    <mergeCell ref="E96:Q96"/>
    <mergeCell ref="B97:C97"/>
    <mergeCell ref="E97:Q97"/>
    <mergeCell ref="B98:C98"/>
    <mergeCell ref="E98:Q98"/>
    <mergeCell ref="B90:C90"/>
    <mergeCell ref="A91:A94"/>
    <mergeCell ref="B91:C91"/>
    <mergeCell ref="E91:Q91"/>
    <mergeCell ref="B92:C92"/>
    <mergeCell ref="E92:Q92"/>
    <mergeCell ref="B93:C93"/>
    <mergeCell ref="A86:A90"/>
    <mergeCell ref="B86:C86"/>
    <mergeCell ref="E86:Q86"/>
    <mergeCell ref="B87:C87"/>
    <mergeCell ref="E87:Q90"/>
    <mergeCell ref="B88:C88"/>
    <mergeCell ref="B89:C89"/>
    <mergeCell ref="E93:Q93"/>
    <mergeCell ref="B94:C94"/>
    <mergeCell ref="E94:Q94"/>
    <mergeCell ref="B80:C80"/>
    <mergeCell ref="E80:Q80"/>
    <mergeCell ref="B81:C81"/>
    <mergeCell ref="E81:Q81"/>
    <mergeCell ref="A82:A85"/>
    <mergeCell ref="B82:C82"/>
    <mergeCell ref="E82:Q82"/>
    <mergeCell ref="B83:C83"/>
    <mergeCell ref="E83:Q83"/>
    <mergeCell ref="B84:C84"/>
    <mergeCell ref="E84:Q84"/>
    <mergeCell ref="B85:C85"/>
    <mergeCell ref="E85:Q85"/>
    <mergeCell ref="B72:C72"/>
    <mergeCell ref="E72:Q72"/>
    <mergeCell ref="B73:C73"/>
    <mergeCell ref="E73:Q73"/>
    <mergeCell ref="B76:C76"/>
    <mergeCell ref="E76:Q76"/>
    <mergeCell ref="A77:A79"/>
    <mergeCell ref="B77:C77"/>
    <mergeCell ref="E77:Q77"/>
    <mergeCell ref="B78:C78"/>
    <mergeCell ref="E78:Q78"/>
    <mergeCell ref="B79:C79"/>
    <mergeCell ref="E79:Q79"/>
    <mergeCell ref="A74:A75"/>
    <mergeCell ref="B74:C75"/>
    <mergeCell ref="E74:Q74"/>
    <mergeCell ref="E75:Q75"/>
    <mergeCell ref="B69:C69"/>
    <mergeCell ref="E69:Q69"/>
    <mergeCell ref="A70:A71"/>
    <mergeCell ref="B70:C70"/>
    <mergeCell ref="E70:Q70"/>
    <mergeCell ref="B71:C71"/>
    <mergeCell ref="E71:Q71"/>
    <mergeCell ref="A65:A69"/>
    <mergeCell ref="B65:C65"/>
    <mergeCell ref="E65:Q65"/>
    <mergeCell ref="B66:C66"/>
    <mergeCell ref="E66:Q66"/>
    <mergeCell ref="B62:C62"/>
    <mergeCell ref="E62:Q62"/>
    <mergeCell ref="B63:C63"/>
    <mergeCell ref="E63:Q63"/>
    <mergeCell ref="B64:C64"/>
    <mergeCell ref="E64:Q64"/>
    <mergeCell ref="B67:C67"/>
    <mergeCell ref="E67:Q67"/>
    <mergeCell ref="B68:C68"/>
    <mergeCell ref="E68:Q68"/>
    <mergeCell ref="B52:C52"/>
    <mergeCell ref="H52:I52"/>
    <mergeCell ref="L52:M52"/>
    <mergeCell ref="O52:P52"/>
    <mergeCell ref="Q52:R52"/>
    <mergeCell ref="A61:C61"/>
    <mergeCell ref="E61:Q61"/>
    <mergeCell ref="B53:C53"/>
    <mergeCell ref="H53:I53"/>
    <mergeCell ref="L53:M53"/>
    <mergeCell ref="O53:P53"/>
    <mergeCell ref="Q53:R53"/>
    <mergeCell ref="B50:C50"/>
    <mergeCell ref="H50:I50"/>
    <mergeCell ref="L50:M50"/>
    <mergeCell ref="O50:P50"/>
    <mergeCell ref="Q50:R50"/>
    <mergeCell ref="B51:C51"/>
    <mergeCell ref="H51:I51"/>
    <mergeCell ref="L51:M51"/>
    <mergeCell ref="O51:P51"/>
    <mergeCell ref="Q51:R51"/>
    <mergeCell ref="B48:C48"/>
    <mergeCell ref="H48:I48"/>
    <mergeCell ref="L48:M48"/>
    <mergeCell ref="O48:P48"/>
    <mergeCell ref="Q48:R48"/>
    <mergeCell ref="B49:C49"/>
    <mergeCell ref="H49:I49"/>
    <mergeCell ref="L49:M49"/>
    <mergeCell ref="O49:P49"/>
    <mergeCell ref="Q49:R49"/>
    <mergeCell ref="R12:R27"/>
    <mergeCell ref="Q28:Q43"/>
    <mergeCell ref="R28:R34"/>
    <mergeCell ref="R35:R43"/>
    <mergeCell ref="C28:C43"/>
    <mergeCell ref="G45:R45"/>
    <mergeCell ref="A46:A47"/>
    <mergeCell ref="B46:C47"/>
    <mergeCell ref="D46:F46"/>
    <mergeCell ref="G46:J46"/>
    <mergeCell ref="K46:N46"/>
    <mergeCell ref="O46:R46"/>
    <mergeCell ref="H47:I47"/>
    <mergeCell ref="L47:M47"/>
    <mergeCell ref="O47:P47"/>
    <mergeCell ref="Q47:R47"/>
    <mergeCell ref="E7:F7"/>
    <mergeCell ref="E9:K9"/>
    <mergeCell ref="P9:P11"/>
    <mergeCell ref="G10:I10"/>
    <mergeCell ref="J10:J11"/>
    <mergeCell ref="K10:K11"/>
    <mergeCell ref="Q12:Q27"/>
    <mergeCell ref="C12:C27"/>
    <mergeCell ref="B12:B43"/>
  </mergeCells>
  <phoneticPr fontId="42" type="noConversion"/>
  <printOptions horizontalCentered="1"/>
  <pageMargins left="0.2" right="0.2" top="0.2" bottom="0.2" header="0.31" footer="0.31"/>
  <pageSetup paperSize="9" scale="60" orientation="landscape" r:id="rId1"/>
  <headerFooter alignWithMargins="0">
    <oddFooter>&amp;L&amp;F &amp;A&amp;C&amp;P of &amp;N&amp;R&amp;D &amp;T</oddFooter>
  </headerFooter>
  <rowBreaks count="1" manualBreakCount="1">
    <brk id="53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01"/>
  <sheetViews>
    <sheetView view="pageBreakPreview" topLeftCell="A37" zoomScaleNormal="100" zoomScaleSheetLayoutView="100" workbookViewId="0">
      <selection activeCell="A48" sqref="A48:XFD53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896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266" t="s">
        <v>68</v>
      </c>
      <c r="Q9" s="81" t="s">
        <v>69</v>
      </c>
      <c r="R9" s="82"/>
    </row>
    <row r="10" spans="1:18" ht="15.6" customHeight="1">
      <c r="A10" s="644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9"/>
      <c r="J10" s="1090" t="s">
        <v>76</v>
      </c>
      <c r="K10" s="1092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267"/>
      <c r="Q10" s="354"/>
      <c r="R10" s="43"/>
    </row>
    <row r="11" spans="1:18" ht="27" thickBot="1">
      <c r="A11" s="820"/>
      <c r="B11" s="634"/>
      <c r="C11" s="634"/>
      <c r="D11" s="821"/>
      <c r="E11" s="822" t="s">
        <v>82</v>
      </c>
      <c r="F11" s="823" t="s">
        <v>83</v>
      </c>
      <c r="G11" s="822" t="s">
        <v>82</v>
      </c>
      <c r="H11" s="823" t="s">
        <v>83</v>
      </c>
      <c r="I11" s="824" t="s">
        <v>84</v>
      </c>
      <c r="J11" s="1091"/>
      <c r="K11" s="1093"/>
      <c r="L11" s="636" t="s">
        <v>85</v>
      </c>
      <c r="M11" s="825" t="s">
        <v>86</v>
      </c>
      <c r="N11" s="634" t="s">
        <v>86</v>
      </c>
      <c r="O11" s="825" t="s">
        <v>87</v>
      </c>
      <c r="P11" s="1268"/>
      <c r="Q11" s="826" t="s">
        <v>88</v>
      </c>
      <c r="R11" s="635" t="s">
        <v>89</v>
      </c>
    </row>
    <row r="12" spans="1:18" ht="20.100000000000001" customHeight="1">
      <c r="A12" s="817">
        <v>1</v>
      </c>
      <c r="B12" s="1271" t="s">
        <v>304</v>
      </c>
      <c r="C12" s="1271" t="s">
        <v>61</v>
      </c>
      <c r="D12" s="673" t="s">
        <v>91</v>
      </c>
      <c r="E12" s="553">
        <v>12034.2</v>
      </c>
      <c r="F12" s="674" t="s">
        <v>92</v>
      </c>
      <c r="G12" s="675">
        <f>J12*0.93</f>
        <v>15066</v>
      </c>
      <c r="H12" s="674" t="s">
        <v>92</v>
      </c>
      <c r="I12" s="736">
        <f>G12/E12-1</f>
        <v>0.25193199381761966</v>
      </c>
      <c r="J12" s="758">
        <v>16200</v>
      </c>
      <c r="K12" s="711">
        <f>J12*0.6</f>
        <v>9720</v>
      </c>
      <c r="L12" s="677">
        <v>0</v>
      </c>
      <c r="M12" s="689">
        <v>0</v>
      </c>
      <c r="N12" s="677">
        <v>56</v>
      </c>
      <c r="O12" s="790" t="e">
        <f t="shared" ref="O12:O43" si="0">(G12-L12-M12+N12)*$O$8</f>
        <v>#REF!</v>
      </c>
      <c r="P12" s="852">
        <f t="shared" ref="P12:P27" si="1">P28+200</f>
        <v>3900</v>
      </c>
      <c r="Q12" s="1252" t="e">
        <f>#REF!</f>
        <v>#REF!</v>
      </c>
      <c r="R12" s="1293" t="e">
        <f>#REF!</f>
        <v>#REF!</v>
      </c>
    </row>
    <row r="13" spans="1:18" ht="20.100000000000001" customHeight="1">
      <c r="A13" s="51">
        <f>A12+1</f>
        <v>2</v>
      </c>
      <c r="B13" s="1095"/>
      <c r="C13" s="1095"/>
      <c r="D13" s="339" t="s">
        <v>93</v>
      </c>
      <c r="E13" s="318">
        <v>9634.8000000000011</v>
      </c>
      <c r="F13" s="50" t="s">
        <v>94</v>
      </c>
      <c r="G13" s="318">
        <f t="shared" ref="G13:G43" si="2">J13*0.93</f>
        <v>9634.8000000000011</v>
      </c>
      <c r="H13" s="50" t="s">
        <v>94</v>
      </c>
      <c r="I13" s="734">
        <f t="shared" ref="I13:I43" si="3">G13/E13-1</f>
        <v>0</v>
      </c>
      <c r="J13" s="742">
        <v>10360</v>
      </c>
      <c r="K13" s="639">
        <f t="shared" ref="K13:K41" si="4">J13*0.6</f>
        <v>6216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847">
        <f t="shared" si="1"/>
        <v>2800</v>
      </c>
      <c r="Q13" s="1252"/>
      <c r="R13" s="1293"/>
    </row>
    <row r="14" spans="1:18" ht="20.100000000000001" customHeight="1">
      <c r="A14" s="815">
        <v>3</v>
      </c>
      <c r="B14" s="1095"/>
      <c r="C14" s="1095"/>
      <c r="D14" s="42" t="s">
        <v>95</v>
      </c>
      <c r="E14" s="315">
        <v>7942.2000000000007</v>
      </c>
      <c r="F14" s="316" t="s">
        <v>96</v>
      </c>
      <c r="G14" s="315">
        <f t="shared" si="2"/>
        <v>7942.2000000000007</v>
      </c>
      <c r="H14" s="316" t="s">
        <v>96</v>
      </c>
      <c r="I14" s="735">
        <f t="shared" si="3"/>
        <v>0</v>
      </c>
      <c r="J14" s="743">
        <v>8540</v>
      </c>
      <c r="K14" s="543">
        <f t="shared" si="4"/>
        <v>5124</v>
      </c>
      <c r="L14" s="560">
        <v>0</v>
      </c>
      <c r="M14" s="335">
        <v>0</v>
      </c>
      <c r="N14" s="560">
        <v>56</v>
      </c>
      <c r="O14" s="386" t="e">
        <f t="shared" si="0"/>
        <v>#REF!</v>
      </c>
      <c r="P14" s="864">
        <f t="shared" si="1"/>
        <v>2350</v>
      </c>
      <c r="Q14" s="1252"/>
      <c r="R14" s="1293"/>
    </row>
    <row r="15" spans="1:18" ht="20.100000000000001" customHeight="1">
      <c r="A15" s="815">
        <v>4</v>
      </c>
      <c r="B15" s="1095"/>
      <c r="C15" s="1095"/>
      <c r="D15" s="312" t="s">
        <v>97</v>
      </c>
      <c r="E15" s="313">
        <v>6268.2000000000007</v>
      </c>
      <c r="F15" s="317" t="s">
        <v>98</v>
      </c>
      <c r="G15" s="652">
        <f t="shared" si="2"/>
        <v>8279.7900000000009</v>
      </c>
      <c r="H15" s="317" t="s">
        <v>98</v>
      </c>
      <c r="I15" s="736">
        <f t="shared" si="3"/>
        <v>0.32091988130563798</v>
      </c>
      <c r="J15" s="755">
        <v>8903</v>
      </c>
      <c r="K15" s="518">
        <f t="shared" si="4"/>
        <v>5341.8</v>
      </c>
      <c r="L15" s="312">
        <v>0</v>
      </c>
      <c r="M15" s="331">
        <v>0</v>
      </c>
      <c r="N15" s="312">
        <v>56</v>
      </c>
      <c r="O15" s="519" t="e">
        <f t="shared" si="0"/>
        <v>#REF!</v>
      </c>
      <c r="P15" s="849">
        <f t="shared" si="1"/>
        <v>2800</v>
      </c>
      <c r="Q15" s="1252"/>
      <c r="R15" s="1293"/>
    </row>
    <row r="16" spans="1:18" ht="20.100000000000001" customHeight="1">
      <c r="A16" s="51">
        <v>5</v>
      </c>
      <c r="B16" s="1095"/>
      <c r="C16" s="1095"/>
      <c r="D16" s="47" t="s">
        <v>100</v>
      </c>
      <c r="E16" s="318">
        <v>5115</v>
      </c>
      <c r="F16" s="319" t="s">
        <v>101</v>
      </c>
      <c r="G16" s="654">
        <f t="shared" si="2"/>
        <v>7179.6</v>
      </c>
      <c r="H16" s="319" t="s">
        <v>101</v>
      </c>
      <c r="I16" s="734">
        <f t="shared" si="3"/>
        <v>0.40363636363636379</v>
      </c>
      <c r="J16" s="756">
        <v>7720</v>
      </c>
      <c r="K16" s="523">
        <f t="shared" si="4"/>
        <v>4632</v>
      </c>
      <c r="L16" s="339">
        <v>0</v>
      </c>
      <c r="M16" s="340">
        <v>0</v>
      </c>
      <c r="N16" s="339">
        <v>56</v>
      </c>
      <c r="O16" s="524" t="e">
        <f t="shared" si="0"/>
        <v>#REF!</v>
      </c>
      <c r="P16" s="850">
        <f t="shared" si="1"/>
        <v>2300</v>
      </c>
      <c r="Q16" s="1252"/>
      <c r="R16" s="1293"/>
    </row>
    <row r="17" spans="1:18" ht="20.100000000000001" customHeight="1">
      <c r="A17" s="815">
        <f>A16+1</f>
        <v>6</v>
      </c>
      <c r="B17" s="1095"/>
      <c r="C17" s="1095"/>
      <c r="D17" s="47" t="s">
        <v>103</v>
      </c>
      <c r="E17" s="318">
        <v>4203.6000000000004</v>
      </c>
      <c r="F17" s="319" t="s">
        <v>104</v>
      </c>
      <c r="G17" s="318">
        <f t="shared" si="2"/>
        <v>4203.6000000000004</v>
      </c>
      <c r="H17" s="319" t="s">
        <v>104</v>
      </c>
      <c r="I17" s="734">
        <f t="shared" si="3"/>
        <v>0</v>
      </c>
      <c r="J17" s="742">
        <v>4520</v>
      </c>
      <c r="K17" s="639">
        <f t="shared" si="4"/>
        <v>2712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850">
        <f t="shared" si="1"/>
        <v>1800</v>
      </c>
      <c r="Q17" s="1252"/>
      <c r="R17" s="1293"/>
    </row>
    <row r="18" spans="1:18" ht="20.100000000000001" customHeight="1">
      <c r="A18" s="815">
        <v>7</v>
      </c>
      <c r="B18" s="1095"/>
      <c r="C18" s="1095"/>
      <c r="D18" s="308" t="s">
        <v>106</v>
      </c>
      <c r="E18" s="315">
        <v>3422.4</v>
      </c>
      <c r="F18" s="321" t="s">
        <v>107</v>
      </c>
      <c r="G18" s="315">
        <f t="shared" si="2"/>
        <v>3422.4</v>
      </c>
      <c r="H18" s="321" t="s">
        <v>107</v>
      </c>
      <c r="I18" s="735">
        <f t="shared" si="3"/>
        <v>0</v>
      </c>
      <c r="J18" s="743">
        <v>3680</v>
      </c>
      <c r="K18" s="543">
        <f t="shared" si="4"/>
        <v>2208</v>
      </c>
      <c r="L18" s="42">
        <v>0</v>
      </c>
      <c r="M18" s="335">
        <v>0</v>
      </c>
      <c r="N18" s="42">
        <v>56</v>
      </c>
      <c r="O18" s="533" t="e">
        <f t="shared" si="0"/>
        <v>#REF!</v>
      </c>
      <c r="P18" s="865">
        <f t="shared" si="1"/>
        <v>1300</v>
      </c>
      <c r="Q18" s="1252"/>
      <c r="R18" s="1293"/>
    </row>
    <row r="19" spans="1:18" ht="20.100000000000001" customHeight="1">
      <c r="A19" s="51">
        <v>8</v>
      </c>
      <c r="B19" s="1095"/>
      <c r="C19" s="1095"/>
      <c r="D19" s="48" t="s">
        <v>109</v>
      </c>
      <c r="E19" s="313">
        <v>3775.8</v>
      </c>
      <c r="F19" s="317" t="s">
        <v>110</v>
      </c>
      <c r="G19" s="652">
        <f t="shared" si="2"/>
        <v>5940.84</v>
      </c>
      <c r="H19" s="317" t="s">
        <v>110</v>
      </c>
      <c r="I19" s="736">
        <f t="shared" si="3"/>
        <v>0.573399014778325</v>
      </c>
      <c r="J19" s="755">
        <v>6388</v>
      </c>
      <c r="K19" s="518">
        <f t="shared" si="4"/>
        <v>3832.7999999999997</v>
      </c>
      <c r="L19" s="312">
        <v>0</v>
      </c>
      <c r="M19" s="331">
        <v>0</v>
      </c>
      <c r="N19" s="312">
        <v>56</v>
      </c>
      <c r="O19" s="721" t="e">
        <f t="shared" si="0"/>
        <v>#REF!</v>
      </c>
      <c r="P19" s="860">
        <f t="shared" si="1"/>
        <v>1620</v>
      </c>
      <c r="Q19" s="1252"/>
      <c r="R19" s="1293"/>
    </row>
    <row r="20" spans="1:18" ht="20.100000000000001" customHeight="1">
      <c r="A20" s="815">
        <f t="shared" ref="A20:A43" si="5">A19+1</f>
        <v>9</v>
      </c>
      <c r="B20" s="1095"/>
      <c r="C20" s="1095"/>
      <c r="D20" s="47" t="s">
        <v>111</v>
      </c>
      <c r="E20" s="318">
        <v>3552.6000000000004</v>
      </c>
      <c r="F20" s="319" t="s">
        <v>112</v>
      </c>
      <c r="G20" s="654">
        <f t="shared" si="2"/>
        <v>5538.1500000000005</v>
      </c>
      <c r="H20" s="319" t="s">
        <v>112</v>
      </c>
      <c r="I20" s="734">
        <f t="shared" si="3"/>
        <v>0.55890052356020936</v>
      </c>
      <c r="J20" s="756">
        <v>5955</v>
      </c>
      <c r="K20" s="523">
        <f t="shared" si="4"/>
        <v>3573</v>
      </c>
      <c r="L20" s="339">
        <v>0</v>
      </c>
      <c r="M20" s="340">
        <v>0</v>
      </c>
      <c r="N20" s="339">
        <v>56</v>
      </c>
      <c r="O20" s="726" t="e">
        <f t="shared" si="0"/>
        <v>#REF!</v>
      </c>
      <c r="P20" s="847">
        <f t="shared" si="1"/>
        <v>1420</v>
      </c>
      <c r="Q20" s="1252"/>
      <c r="R20" s="1293"/>
    </row>
    <row r="21" spans="1:18" ht="20.100000000000001" customHeight="1">
      <c r="A21" s="51">
        <f t="shared" si="5"/>
        <v>10</v>
      </c>
      <c r="B21" s="1095"/>
      <c r="C21" s="1095"/>
      <c r="D21" s="47" t="s">
        <v>113</v>
      </c>
      <c r="E21" s="318">
        <v>3329.4</v>
      </c>
      <c r="F21" s="319" t="s">
        <v>114</v>
      </c>
      <c r="G21" s="654">
        <f t="shared" si="2"/>
        <v>5294.4900000000007</v>
      </c>
      <c r="H21" s="319" t="s">
        <v>114</v>
      </c>
      <c r="I21" s="734">
        <f t="shared" si="3"/>
        <v>0.59022346368715106</v>
      </c>
      <c r="J21" s="756">
        <v>5693</v>
      </c>
      <c r="K21" s="523">
        <f t="shared" si="4"/>
        <v>3415.7999999999997</v>
      </c>
      <c r="L21" s="339">
        <v>0</v>
      </c>
      <c r="M21" s="340">
        <v>0</v>
      </c>
      <c r="N21" s="339">
        <v>56</v>
      </c>
      <c r="O21" s="726" t="e">
        <f t="shared" si="0"/>
        <v>#REF!</v>
      </c>
      <c r="P21" s="847">
        <f t="shared" si="1"/>
        <v>1270</v>
      </c>
      <c r="Q21" s="1252"/>
      <c r="R21" s="1293"/>
    </row>
    <row r="22" spans="1:18" ht="20.100000000000001" customHeight="1">
      <c r="A22" s="815">
        <f t="shared" si="5"/>
        <v>11</v>
      </c>
      <c r="B22" s="1095"/>
      <c r="C22" s="1095"/>
      <c r="D22" s="47" t="s">
        <v>115</v>
      </c>
      <c r="E22" s="318">
        <v>3106.2000000000003</v>
      </c>
      <c r="F22" s="319" t="s">
        <v>116</v>
      </c>
      <c r="G22" s="318">
        <f t="shared" si="2"/>
        <v>3106.2000000000003</v>
      </c>
      <c r="H22" s="319" t="s">
        <v>116</v>
      </c>
      <c r="I22" s="734">
        <f t="shared" si="3"/>
        <v>0</v>
      </c>
      <c r="J22" s="742">
        <v>3340</v>
      </c>
      <c r="K22" s="639">
        <f t="shared" si="4"/>
        <v>2004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847">
        <f t="shared" si="1"/>
        <v>1120</v>
      </c>
      <c r="Q22" s="1252"/>
      <c r="R22" s="1293"/>
    </row>
    <row r="23" spans="1:18" ht="20.100000000000001" customHeight="1">
      <c r="A23" s="51">
        <f t="shared" si="5"/>
        <v>12</v>
      </c>
      <c r="B23" s="1095"/>
      <c r="C23" s="1095"/>
      <c r="D23" s="322" t="s">
        <v>117</v>
      </c>
      <c r="E23" s="323">
        <v>2901.6000000000004</v>
      </c>
      <c r="F23" s="324" t="s">
        <v>118</v>
      </c>
      <c r="G23" s="323">
        <f>J23*0.93</f>
        <v>2901.6000000000004</v>
      </c>
      <c r="H23" s="324" t="s">
        <v>118</v>
      </c>
      <c r="I23" s="737">
        <f t="shared" si="3"/>
        <v>0</v>
      </c>
      <c r="J23" s="744">
        <v>3120</v>
      </c>
      <c r="K23" s="640">
        <f t="shared" si="4"/>
        <v>1872</v>
      </c>
      <c r="L23" s="344">
        <v>0</v>
      </c>
      <c r="M23" s="345">
        <v>0</v>
      </c>
      <c r="N23" s="344">
        <v>56</v>
      </c>
      <c r="O23" s="346" t="e">
        <f t="shared" si="0"/>
        <v>#REF!</v>
      </c>
      <c r="P23" s="866">
        <f t="shared" si="1"/>
        <v>1030</v>
      </c>
      <c r="Q23" s="1252"/>
      <c r="R23" s="1293"/>
    </row>
    <row r="24" spans="1:18" ht="20.100000000000001" customHeight="1">
      <c r="A24" s="51">
        <f t="shared" si="5"/>
        <v>13</v>
      </c>
      <c r="B24" s="1095"/>
      <c r="C24" s="1095"/>
      <c r="D24" s="47" t="s">
        <v>119</v>
      </c>
      <c r="E24" s="318">
        <v>2697</v>
      </c>
      <c r="F24" s="319" t="s">
        <v>120</v>
      </c>
      <c r="G24" s="318">
        <f t="shared" si="2"/>
        <v>2697</v>
      </c>
      <c r="H24" s="319" t="s">
        <v>120</v>
      </c>
      <c r="I24" s="734">
        <f t="shared" si="3"/>
        <v>0</v>
      </c>
      <c r="J24" s="742">
        <v>2900</v>
      </c>
      <c r="K24" s="639">
        <f t="shared" si="4"/>
        <v>1740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847">
        <f t="shared" si="1"/>
        <v>940</v>
      </c>
      <c r="Q24" s="1252"/>
      <c r="R24" s="1293"/>
    </row>
    <row r="25" spans="1:18" ht="20.100000000000001" customHeight="1">
      <c r="A25" s="51">
        <f t="shared" si="5"/>
        <v>14</v>
      </c>
      <c r="B25" s="1095"/>
      <c r="C25" s="1095"/>
      <c r="D25" s="308" t="s">
        <v>121</v>
      </c>
      <c r="E25" s="315">
        <v>2492.4</v>
      </c>
      <c r="F25" s="321" t="s">
        <v>122</v>
      </c>
      <c r="G25" s="315">
        <f t="shared" si="2"/>
        <v>2492.4</v>
      </c>
      <c r="H25" s="321" t="s">
        <v>122</v>
      </c>
      <c r="I25" s="738">
        <f t="shared" si="3"/>
        <v>0</v>
      </c>
      <c r="J25" s="743">
        <v>2680</v>
      </c>
      <c r="K25" s="575">
        <f t="shared" si="4"/>
        <v>1608</v>
      </c>
      <c r="L25" s="42">
        <v>0</v>
      </c>
      <c r="M25" s="335">
        <v>0</v>
      </c>
      <c r="N25" s="42">
        <v>56</v>
      </c>
      <c r="O25" s="347" t="e">
        <f t="shared" si="0"/>
        <v>#REF!</v>
      </c>
      <c r="P25" s="867">
        <f t="shared" si="1"/>
        <v>850</v>
      </c>
      <c r="Q25" s="1252"/>
      <c r="R25" s="1293"/>
    </row>
    <row r="26" spans="1:18" ht="20.100000000000001" customHeight="1">
      <c r="A26" s="51">
        <f t="shared" si="5"/>
        <v>15</v>
      </c>
      <c r="B26" s="1095"/>
      <c r="C26" s="1095"/>
      <c r="D26" s="322" t="s">
        <v>123</v>
      </c>
      <c r="E26" s="323">
        <v>2306.4</v>
      </c>
      <c r="F26" s="324" t="s">
        <v>124</v>
      </c>
      <c r="G26" s="323">
        <f t="shared" si="2"/>
        <v>2306.4</v>
      </c>
      <c r="H26" s="324" t="s">
        <v>124</v>
      </c>
      <c r="I26" s="737">
        <f t="shared" si="3"/>
        <v>0</v>
      </c>
      <c r="J26" s="744">
        <v>2480</v>
      </c>
      <c r="K26" s="640" t="s">
        <v>125</v>
      </c>
      <c r="L26" s="344">
        <v>0</v>
      </c>
      <c r="M26" s="345">
        <v>0</v>
      </c>
      <c r="N26" s="344">
        <v>56</v>
      </c>
      <c r="O26" s="346" t="e">
        <f t="shared" si="0"/>
        <v>#REF!</v>
      </c>
      <c r="P26" s="866">
        <f t="shared" si="1"/>
        <v>800</v>
      </c>
      <c r="Q26" s="1252"/>
      <c r="R26" s="1293"/>
    </row>
    <row r="27" spans="1:18" ht="20.100000000000001" customHeight="1" thickBot="1">
      <c r="A27" s="818">
        <f t="shared" si="5"/>
        <v>16</v>
      </c>
      <c r="B27" s="1095"/>
      <c r="C27" s="1097"/>
      <c r="D27" s="325" t="s">
        <v>126</v>
      </c>
      <c r="E27" s="326">
        <v>2120.4</v>
      </c>
      <c r="F27" s="327" t="s">
        <v>127</v>
      </c>
      <c r="G27" s="326">
        <f t="shared" si="2"/>
        <v>2120.4</v>
      </c>
      <c r="H27" s="327" t="s">
        <v>127</v>
      </c>
      <c r="I27" s="765">
        <f t="shared" si="3"/>
        <v>0</v>
      </c>
      <c r="J27" s="766">
        <v>2280</v>
      </c>
      <c r="K27" s="767" t="s">
        <v>125</v>
      </c>
      <c r="L27" s="348">
        <v>0</v>
      </c>
      <c r="M27" s="349">
        <v>0</v>
      </c>
      <c r="N27" s="348">
        <v>56</v>
      </c>
      <c r="O27" s="350" t="e">
        <f t="shared" si="0"/>
        <v>#REF!</v>
      </c>
      <c r="P27" s="868">
        <f t="shared" si="1"/>
        <v>750</v>
      </c>
      <c r="Q27" s="1252"/>
      <c r="R27" s="1293"/>
    </row>
    <row r="28" spans="1:18" ht="20.100000000000001" customHeight="1" thickTop="1">
      <c r="A28" s="897">
        <v>17</v>
      </c>
      <c r="B28" s="1095"/>
      <c r="C28" s="1098" t="s">
        <v>61</v>
      </c>
      <c r="D28" s="561" t="s">
        <v>128</v>
      </c>
      <c r="E28" s="538">
        <v>11643.6</v>
      </c>
      <c r="F28" s="539" t="s">
        <v>92</v>
      </c>
      <c r="G28" s="658">
        <f t="shared" si="2"/>
        <v>14861.400000000001</v>
      </c>
      <c r="H28" s="539" t="s">
        <v>92</v>
      </c>
      <c r="I28" s="740">
        <f t="shared" si="3"/>
        <v>0.27635782747603832</v>
      </c>
      <c r="J28" s="776">
        <v>15980</v>
      </c>
      <c r="K28" s="558">
        <f t="shared" si="4"/>
        <v>9588</v>
      </c>
      <c r="L28" s="371">
        <v>0</v>
      </c>
      <c r="M28" s="372">
        <v>0</v>
      </c>
      <c r="N28" s="371">
        <v>56</v>
      </c>
      <c r="O28" s="781" t="e">
        <f t="shared" si="0"/>
        <v>#REF!</v>
      </c>
      <c r="P28" s="854">
        <v>3700</v>
      </c>
      <c r="Q28" s="1259" t="e">
        <f>#REF!</f>
        <v>#REF!</v>
      </c>
      <c r="R28" s="1102" t="s">
        <v>129</v>
      </c>
    </row>
    <row r="29" spans="1:18" ht="20.100000000000001" customHeight="1">
      <c r="A29" s="51">
        <f t="shared" si="5"/>
        <v>18</v>
      </c>
      <c r="B29" s="1095"/>
      <c r="C29" s="1095"/>
      <c r="D29" s="339" t="s">
        <v>130</v>
      </c>
      <c r="E29" s="318">
        <v>9244.2000000000007</v>
      </c>
      <c r="F29" s="50" t="s">
        <v>94</v>
      </c>
      <c r="G29" s="318">
        <f t="shared" si="2"/>
        <v>9244.2000000000007</v>
      </c>
      <c r="H29" s="50" t="s">
        <v>94</v>
      </c>
      <c r="I29" s="734">
        <f t="shared" si="3"/>
        <v>0</v>
      </c>
      <c r="J29" s="742">
        <v>9940</v>
      </c>
      <c r="K29" s="639">
        <f t="shared" si="4"/>
        <v>5964</v>
      </c>
      <c r="L29" s="563">
        <v>0</v>
      </c>
      <c r="M29" s="340">
        <v>0</v>
      </c>
      <c r="N29" s="563">
        <v>56</v>
      </c>
      <c r="O29" s="343" t="e">
        <f t="shared" si="0"/>
        <v>#REF!</v>
      </c>
      <c r="P29" s="847">
        <v>2600</v>
      </c>
      <c r="Q29" s="1252"/>
      <c r="R29" s="1103"/>
    </row>
    <row r="30" spans="1:18" ht="20.100000000000001" customHeight="1">
      <c r="A30" s="815">
        <v>19</v>
      </c>
      <c r="B30" s="1095"/>
      <c r="C30" s="1095"/>
      <c r="D30" s="42" t="s">
        <v>131</v>
      </c>
      <c r="E30" s="315">
        <v>7551.6</v>
      </c>
      <c r="F30" s="316" t="s">
        <v>96</v>
      </c>
      <c r="G30" s="315">
        <f t="shared" si="2"/>
        <v>7551.6</v>
      </c>
      <c r="H30" s="316" t="s">
        <v>96</v>
      </c>
      <c r="I30" s="735">
        <f t="shared" si="3"/>
        <v>0</v>
      </c>
      <c r="J30" s="743">
        <v>8120</v>
      </c>
      <c r="K30" s="575">
        <f t="shared" si="4"/>
        <v>4872</v>
      </c>
      <c r="L30" s="560">
        <v>0</v>
      </c>
      <c r="M30" s="335">
        <v>0</v>
      </c>
      <c r="N30" s="560">
        <v>56</v>
      </c>
      <c r="O30" s="386" t="e">
        <f t="shared" si="0"/>
        <v>#REF!</v>
      </c>
      <c r="P30" s="864">
        <v>2150</v>
      </c>
      <c r="Q30" s="1252"/>
      <c r="R30" s="1103"/>
    </row>
    <row r="31" spans="1:18" ht="20.100000000000001" customHeight="1">
      <c r="A31" s="815">
        <v>20</v>
      </c>
      <c r="B31" s="1095"/>
      <c r="C31" s="1095"/>
      <c r="D31" s="312" t="s">
        <v>132</v>
      </c>
      <c r="E31" s="313">
        <v>5877.6</v>
      </c>
      <c r="F31" s="317" t="s">
        <v>98</v>
      </c>
      <c r="G31" s="652">
        <f t="shared" si="2"/>
        <v>7700.4000000000005</v>
      </c>
      <c r="H31" s="317" t="s">
        <v>98</v>
      </c>
      <c r="I31" s="736">
        <f t="shared" si="3"/>
        <v>0.31012658227848111</v>
      </c>
      <c r="J31" s="755">
        <v>8280</v>
      </c>
      <c r="K31" s="518">
        <f t="shared" si="4"/>
        <v>4968</v>
      </c>
      <c r="L31" s="312">
        <v>0</v>
      </c>
      <c r="M31" s="331">
        <v>0</v>
      </c>
      <c r="N31" s="312">
        <v>56</v>
      </c>
      <c r="O31" s="519" t="e">
        <f t="shared" si="0"/>
        <v>#REF!</v>
      </c>
      <c r="P31" s="849">
        <v>2600</v>
      </c>
      <c r="Q31" s="1252"/>
      <c r="R31" s="1103"/>
    </row>
    <row r="32" spans="1:18" ht="20.100000000000001" customHeight="1">
      <c r="A32" s="51">
        <f t="shared" si="5"/>
        <v>21</v>
      </c>
      <c r="B32" s="1095"/>
      <c r="C32" s="1095"/>
      <c r="D32" s="47" t="s">
        <v>134</v>
      </c>
      <c r="E32" s="318">
        <v>4724.4000000000005</v>
      </c>
      <c r="F32" s="319" t="s">
        <v>101</v>
      </c>
      <c r="G32" s="654">
        <f t="shared" si="2"/>
        <v>6677.4000000000005</v>
      </c>
      <c r="H32" s="319" t="s">
        <v>101</v>
      </c>
      <c r="I32" s="734">
        <f t="shared" si="3"/>
        <v>0.41338582677165348</v>
      </c>
      <c r="J32" s="756">
        <v>7180</v>
      </c>
      <c r="K32" s="523">
        <f t="shared" si="4"/>
        <v>4308</v>
      </c>
      <c r="L32" s="339">
        <v>0</v>
      </c>
      <c r="M32" s="340">
        <v>0</v>
      </c>
      <c r="N32" s="339">
        <v>56</v>
      </c>
      <c r="O32" s="524" t="e">
        <f t="shared" si="0"/>
        <v>#REF!</v>
      </c>
      <c r="P32" s="850">
        <v>2100</v>
      </c>
      <c r="Q32" s="1252"/>
      <c r="R32" s="1103"/>
    </row>
    <row r="33" spans="1:18" ht="20.100000000000001" customHeight="1">
      <c r="A33" s="815">
        <f t="shared" si="5"/>
        <v>22</v>
      </c>
      <c r="B33" s="1095"/>
      <c r="C33" s="1095"/>
      <c r="D33" s="47" t="s">
        <v>136</v>
      </c>
      <c r="E33" s="318">
        <v>3813</v>
      </c>
      <c r="F33" s="319" t="s">
        <v>104</v>
      </c>
      <c r="G33" s="318">
        <f t="shared" si="2"/>
        <v>3813</v>
      </c>
      <c r="H33" s="319" t="s">
        <v>104</v>
      </c>
      <c r="I33" s="734">
        <f t="shared" si="3"/>
        <v>0</v>
      </c>
      <c r="J33" s="742">
        <v>4100</v>
      </c>
      <c r="K33" s="639">
        <f t="shared" si="4"/>
        <v>2460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850">
        <v>1600</v>
      </c>
      <c r="Q33" s="1252"/>
      <c r="R33" s="1103"/>
    </row>
    <row r="34" spans="1:18" ht="20.100000000000001" customHeight="1">
      <c r="A34" s="815">
        <v>23</v>
      </c>
      <c r="B34" s="1095"/>
      <c r="C34" s="1095"/>
      <c r="D34" s="308" t="s">
        <v>137</v>
      </c>
      <c r="E34" s="315">
        <v>3031.8</v>
      </c>
      <c r="F34" s="321" t="s">
        <v>107</v>
      </c>
      <c r="G34" s="315">
        <f t="shared" si="2"/>
        <v>3031.8</v>
      </c>
      <c r="H34" s="321" t="s">
        <v>107</v>
      </c>
      <c r="I34" s="735">
        <f t="shared" si="3"/>
        <v>0</v>
      </c>
      <c r="J34" s="743">
        <v>3260</v>
      </c>
      <c r="K34" s="543">
        <f t="shared" si="4"/>
        <v>1956</v>
      </c>
      <c r="L34" s="42">
        <v>0</v>
      </c>
      <c r="M34" s="335">
        <v>0</v>
      </c>
      <c r="N34" s="42">
        <v>56</v>
      </c>
      <c r="O34" s="533" t="e">
        <f t="shared" si="0"/>
        <v>#REF!</v>
      </c>
      <c r="P34" s="869">
        <v>1100</v>
      </c>
      <c r="Q34" s="1252"/>
      <c r="R34" s="1103"/>
    </row>
    <row r="35" spans="1:18" ht="20.100000000000001" customHeight="1">
      <c r="A35" s="51">
        <v>24</v>
      </c>
      <c r="B35" s="1095"/>
      <c r="C35" s="1095"/>
      <c r="D35" s="48" t="s">
        <v>138</v>
      </c>
      <c r="E35" s="313">
        <v>3385.2000000000003</v>
      </c>
      <c r="F35" s="317" t="s">
        <v>110</v>
      </c>
      <c r="G35" s="652">
        <f t="shared" si="2"/>
        <v>5301</v>
      </c>
      <c r="H35" s="317" t="s">
        <v>110</v>
      </c>
      <c r="I35" s="736">
        <f t="shared" si="3"/>
        <v>0.5659340659340657</v>
      </c>
      <c r="J35" s="755">
        <v>5700</v>
      </c>
      <c r="K35" s="518">
        <f t="shared" si="4"/>
        <v>3420</v>
      </c>
      <c r="L35" s="312">
        <v>0</v>
      </c>
      <c r="M35" s="331">
        <v>0</v>
      </c>
      <c r="N35" s="312">
        <v>56</v>
      </c>
      <c r="O35" s="721" t="e">
        <f t="shared" si="0"/>
        <v>#REF!</v>
      </c>
      <c r="P35" s="860">
        <v>1420</v>
      </c>
      <c r="Q35" s="1252"/>
      <c r="R35" s="1104" t="s">
        <v>139</v>
      </c>
    </row>
    <row r="36" spans="1:18" ht="20.100000000000001" customHeight="1">
      <c r="A36" s="815">
        <f t="shared" si="5"/>
        <v>25</v>
      </c>
      <c r="B36" s="1095"/>
      <c r="C36" s="1095"/>
      <c r="D36" s="47" t="s">
        <v>140</v>
      </c>
      <c r="E36" s="318">
        <v>3162</v>
      </c>
      <c r="F36" s="319" t="s">
        <v>112</v>
      </c>
      <c r="G36" s="654">
        <f t="shared" si="2"/>
        <v>4897.38</v>
      </c>
      <c r="H36" s="319" t="s">
        <v>112</v>
      </c>
      <c r="I36" s="734">
        <f t="shared" si="3"/>
        <v>0.54882352941176471</v>
      </c>
      <c r="J36" s="756">
        <v>5266</v>
      </c>
      <c r="K36" s="523">
        <f t="shared" si="4"/>
        <v>3159.6</v>
      </c>
      <c r="L36" s="339">
        <v>0</v>
      </c>
      <c r="M36" s="340">
        <v>0</v>
      </c>
      <c r="N36" s="339">
        <v>56</v>
      </c>
      <c r="O36" s="726" t="e">
        <f t="shared" si="0"/>
        <v>#REF!</v>
      </c>
      <c r="P36" s="847">
        <v>1220</v>
      </c>
      <c r="Q36" s="1252"/>
      <c r="R36" s="1104"/>
    </row>
    <row r="37" spans="1:18" ht="20.100000000000001" customHeight="1">
      <c r="A37" s="51">
        <f t="shared" si="5"/>
        <v>26</v>
      </c>
      <c r="B37" s="1095"/>
      <c r="C37" s="1095"/>
      <c r="D37" s="47" t="s">
        <v>141</v>
      </c>
      <c r="E37" s="318">
        <v>2938.8</v>
      </c>
      <c r="F37" s="319" t="s">
        <v>114</v>
      </c>
      <c r="G37" s="654">
        <f t="shared" si="2"/>
        <v>4674.18</v>
      </c>
      <c r="H37" s="319" t="s">
        <v>114</v>
      </c>
      <c r="I37" s="734">
        <f t="shared" si="3"/>
        <v>0.59050632911392409</v>
      </c>
      <c r="J37" s="756">
        <v>5026</v>
      </c>
      <c r="K37" s="523">
        <f t="shared" si="4"/>
        <v>3015.6</v>
      </c>
      <c r="L37" s="339">
        <v>0</v>
      </c>
      <c r="M37" s="340">
        <v>0</v>
      </c>
      <c r="N37" s="339">
        <v>56</v>
      </c>
      <c r="O37" s="726" t="e">
        <f t="shared" si="0"/>
        <v>#REF!</v>
      </c>
      <c r="P37" s="847">
        <v>1070</v>
      </c>
      <c r="Q37" s="1252"/>
      <c r="R37" s="1104"/>
    </row>
    <row r="38" spans="1:18" ht="20.100000000000001" customHeight="1">
      <c r="A38" s="815">
        <f t="shared" si="5"/>
        <v>27</v>
      </c>
      <c r="B38" s="1095"/>
      <c r="C38" s="1095"/>
      <c r="D38" s="47" t="s">
        <v>142</v>
      </c>
      <c r="E38" s="318">
        <v>2715.6000000000004</v>
      </c>
      <c r="F38" s="319" t="s">
        <v>116</v>
      </c>
      <c r="G38" s="318">
        <f t="shared" si="2"/>
        <v>2715.6000000000004</v>
      </c>
      <c r="H38" s="319" t="s">
        <v>116</v>
      </c>
      <c r="I38" s="734">
        <f t="shared" si="3"/>
        <v>0</v>
      </c>
      <c r="J38" s="742">
        <v>2920</v>
      </c>
      <c r="K38" s="639">
        <f t="shared" si="4"/>
        <v>1752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847">
        <v>920</v>
      </c>
      <c r="Q38" s="1252"/>
      <c r="R38" s="1104"/>
    </row>
    <row r="39" spans="1:18" ht="20.100000000000001" customHeight="1">
      <c r="A39" s="51">
        <f t="shared" si="5"/>
        <v>28</v>
      </c>
      <c r="B39" s="1095"/>
      <c r="C39" s="1095"/>
      <c r="D39" s="322" t="s">
        <v>143</v>
      </c>
      <c r="E39" s="323">
        <v>2511</v>
      </c>
      <c r="F39" s="324" t="s">
        <v>118</v>
      </c>
      <c r="G39" s="323">
        <f t="shared" si="2"/>
        <v>2511</v>
      </c>
      <c r="H39" s="324" t="s">
        <v>118</v>
      </c>
      <c r="I39" s="737">
        <f t="shared" si="3"/>
        <v>0</v>
      </c>
      <c r="J39" s="744">
        <v>2700</v>
      </c>
      <c r="K39" s="640">
        <f t="shared" si="4"/>
        <v>1620</v>
      </c>
      <c r="L39" s="344">
        <v>0</v>
      </c>
      <c r="M39" s="345">
        <v>0</v>
      </c>
      <c r="N39" s="344">
        <v>56</v>
      </c>
      <c r="O39" s="346" t="e">
        <f t="shared" si="0"/>
        <v>#REF!</v>
      </c>
      <c r="P39" s="866">
        <v>830</v>
      </c>
      <c r="Q39" s="1252"/>
      <c r="R39" s="1104"/>
    </row>
    <row r="40" spans="1:18" ht="20.100000000000001" customHeight="1">
      <c r="A40" s="51">
        <f t="shared" si="5"/>
        <v>29</v>
      </c>
      <c r="B40" s="1095"/>
      <c r="C40" s="1095"/>
      <c r="D40" s="325" t="s">
        <v>144</v>
      </c>
      <c r="E40" s="326">
        <v>2306.4</v>
      </c>
      <c r="F40" s="327" t="s">
        <v>120</v>
      </c>
      <c r="G40" s="326">
        <f t="shared" si="2"/>
        <v>2306.4</v>
      </c>
      <c r="H40" s="327" t="s">
        <v>120</v>
      </c>
      <c r="I40" s="765">
        <f t="shared" si="3"/>
        <v>0</v>
      </c>
      <c r="J40" s="766">
        <v>2480</v>
      </c>
      <c r="K40" s="767">
        <f t="shared" si="4"/>
        <v>1488</v>
      </c>
      <c r="L40" s="348">
        <v>0</v>
      </c>
      <c r="M40" s="349">
        <v>0</v>
      </c>
      <c r="N40" s="348">
        <v>56</v>
      </c>
      <c r="O40" s="350" t="e">
        <f t="shared" si="0"/>
        <v>#REF!</v>
      </c>
      <c r="P40" s="868">
        <v>740</v>
      </c>
      <c r="Q40" s="1252"/>
      <c r="R40" s="1104"/>
    </row>
    <row r="41" spans="1:18" ht="20.100000000000001" customHeight="1">
      <c r="A41" s="51">
        <f t="shared" si="5"/>
        <v>30</v>
      </c>
      <c r="B41" s="1095"/>
      <c r="C41" s="1095"/>
      <c r="D41" s="308" t="s">
        <v>145</v>
      </c>
      <c r="E41" s="315">
        <v>2101.8000000000002</v>
      </c>
      <c r="F41" s="321" t="s">
        <v>122</v>
      </c>
      <c r="G41" s="315">
        <f t="shared" si="2"/>
        <v>2101.8000000000002</v>
      </c>
      <c r="H41" s="321" t="s">
        <v>122</v>
      </c>
      <c r="I41" s="738">
        <f t="shared" si="3"/>
        <v>0</v>
      </c>
      <c r="J41" s="743">
        <v>2260</v>
      </c>
      <c r="K41" s="575">
        <f t="shared" si="4"/>
        <v>1356</v>
      </c>
      <c r="L41" s="42">
        <v>0</v>
      </c>
      <c r="M41" s="335">
        <v>0</v>
      </c>
      <c r="N41" s="42">
        <v>56</v>
      </c>
      <c r="O41" s="347" t="e">
        <f t="shared" si="0"/>
        <v>#REF!</v>
      </c>
      <c r="P41" s="867">
        <v>650</v>
      </c>
      <c r="Q41" s="1252"/>
      <c r="R41" s="1104"/>
    </row>
    <row r="42" spans="1:18" ht="20.100000000000001" customHeight="1">
      <c r="A42" s="51">
        <f t="shared" si="5"/>
        <v>31</v>
      </c>
      <c r="B42" s="1095"/>
      <c r="C42" s="1095"/>
      <c r="D42" s="325" t="s">
        <v>146</v>
      </c>
      <c r="E42" s="326">
        <v>1915.8000000000002</v>
      </c>
      <c r="F42" s="327" t="s">
        <v>124</v>
      </c>
      <c r="G42" s="326">
        <f t="shared" si="2"/>
        <v>1915.8000000000002</v>
      </c>
      <c r="H42" s="327" t="s">
        <v>124</v>
      </c>
      <c r="I42" s="765">
        <f t="shared" si="3"/>
        <v>0</v>
      </c>
      <c r="J42" s="766">
        <v>2060</v>
      </c>
      <c r="K42" s="767" t="s">
        <v>125</v>
      </c>
      <c r="L42" s="348">
        <v>0</v>
      </c>
      <c r="M42" s="349">
        <v>0</v>
      </c>
      <c r="N42" s="348">
        <v>56</v>
      </c>
      <c r="O42" s="350" t="e">
        <f t="shared" si="0"/>
        <v>#REF!</v>
      </c>
      <c r="P42" s="868">
        <v>600</v>
      </c>
      <c r="Q42" s="1252"/>
      <c r="R42" s="1104"/>
    </row>
    <row r="43" spans="1:18" ht="20.100000000000001" customHeight="1" thickBot="1">
      <c r="A43" s="816">
        <f t="shared" si="5"/>
        <v>32</v>
      </c>
      <c r="B43" s="1096"/>
      <c r="C43" s="1096"/>
      <c r="D43" s="646" t="s">
        <v>147</v>
      </c>
      <c r="E43" s="647">
        <v>1729.8000000000002</v>
      </c>
      <c r="F43" s="648" t="s">
        <v>127</v>
      </c>
      <c r="G43" s="647">
        <f t="shared" si="2"/>
        <v>1729.8000000000002</v>
      </c>
      <c r="H43" s="648" t="s">
        <v>127</v>
      </c>
      <c r="I43" s="768">
        <f t="shared" si="3"/>
        <v>0</v>
      </c>
      <c r="J43" s="769">
        <v>1860</v>
      </c>
      <c r="K43" s="770" t="s">
        <v>125</v>
      </c>
      <c r="L43" s="649">
        <v>0</v>
      </c>
      <c r="M43" s="650">
        <v>0</v>
      </c>
      <c r="N43" s="649">
        <v>56</v>
      </c>
      <c r="O43" s="651" t="e">
        <f t="shared" si="0"/>
        <v>#REF!</v>
      </c>
      <c r="P43" s="895">
        <v>550</v>
      </c>
      <c r="Q43" s="1260"/>
      <c r="R43" s="1105"/>
    </row>
    <row r="44" spans="1:18" ht="20.100000000000001" customHeight="1" thickBot="1">
      <c r="A44" s="52"/>
      <c r="B44" s="366"/>
      <c r="C44" s="366"/>
      <c r="D44" s="53"/>
      <c r="E44" s="367"/>
      <c r="F44" s="53"/>
      <c r="G44" s="368"/>
      <c r="H44" s="53"/>
      <c r="I44" s="378"/>
      <c r="J44" s="335"/>
      <c r="K44" s="335"/>
      <c r="L44" s="75"/>
      <c r="M44" s="335"/>
      <c r="N44" s="75"/>
      <c r="O44" s="347"/>
      <c r="P44" s="347"/>
      <c r="Q44" s="380"/>
      <c r="R44" s="381"/>
    </row>
    <row r="45" spans="1:18" ht="20.100000000000001" customHeight="1" thickBot="1">
      <c r="A45" s="54" t="s">
        <v>148</v>
      </c>
      <c r="B45" s="54"/>
      <c r="C45" s="55"/>
      <c r="G45" s="1106" t="s">
        <v>149</v>
      </c>
      <c r="H45" s="1107"/>
      <c r="I45" s="1107"/>
      <c r="J45" s="1107"/>
      <c r="K45" s="1107"/>
      <c r="L45" s="1107"/>
      <c r="M45" s="1107"/>
      <c r="N45" s="1107"/>
      <c r="O45" s="1107"/>
      <c r="P45" s="1107"/>
      <c r="Q45" s="1107"/>
      <c r="R45" s="1108"/>
    </row>
    <row r="46" spans="1:18" ht="13.5" customHeight="1">
      <c r="A46" s="1109" t="s">
        <v>150</v>
      </c>
      <c r="B46" s="1111" t="s">
        <v>151</v>
      </c>
      <c r="C46" s="1112"/>
      <c r="D46" s="1111" t="s">
        <v>152</v>
      </c>
      <c r="E46" s="1115"/>
      <c r="F46" s="1112"/>
      <c r="G46" s="1111" t="s">
        <v>153</v>
      </c>
      <c r="H46" s="1115"/>
      <c r="I46" s="1115"/>
      <c r="J46" s="1112"/>
      <c r="K46" s="1111" t="s">
        <v>154</v>
      </c>
      <c r="L46" s="1115"/>
      <c r="M46" s="1115"/>
      <c r="N46" s="1112"/>
      <c r="O46" s="1111" t="s">
        <v>69</v>
      </c>
      <c r="P46" s="1115"/>
      <c r="Q46" s="1115"/>
      <c r="R46" s="1112"/>
    </row>
    <row r="47" spans="1:18" ht="13.5" customHeight="1" thickBot="1">
      <c r="A47" s="1110"/>
      <c r="B47" s="1113"/>
      <c r="C47" s="1114"/>
      <c r="D47" s="56" t="s">
        <v>155</v>
      </c>
      <c r="E47" s="57" t="s">
        <v>156</v>
      </c>
      <c r="F47" s="57" t="s">
        <v>157</v>
      </c>
      <c r="G47" s="56" t="s">
        <v>155</v>
      </c>
      <c r="H47" s="1116" t="s">
        <v>156</v>
      </c>
      <c r="I47" s="1117"/>
      <c r="J47" s="57" t="s">
        <v>157</v>
      </c>
      <c r="K47" s="56" t="s">
        <v>155</v>
      </c>
      <c r="L47" s="1116" t="s">
        <v>156</v>
      </c>
      <c r="M47" s="1117"/>
      <c r="N47" s="57" t="s">
        <v>157</v>
      </c>
      <c r="O47" s="1113" t="s">
        <v>88</v>
      </c>
      <c r="P47" s="1114"/>
      <c r="Q47" s="1113" t="s">
        <v>159</v>
      </c>
      <c r="R47" s="1114"/>
    </row>
    <row r="48" spans="1:18" ht="13.5" customHeight="1">
      <c r="A48" s="581">
        <v>1</v>
      </c>
      <c r="B48" s="1118" t="s">
        <v>305</v>
      </c>
      <c r="C48" s="1119"/>
      <c r="D48" s="58">
        <f>J12</f>
        <v>16200</v>
      </c>
      <c r="E48" s="59">
        <v>320</v>
      </c>
      <c r="F48" s="383">
        <f t="shared" ref="F48:F53" si="6">D48+E48</f>
        <v>16520</v>
      </c>
      <c r="G48" s="58">
        <v>11400</v>
      </c>
      <c r="H48" s="1120">
        <v>318</v>
      </c>
      <c r="I48" s="1121"/>
      <c r="J48" s="577">
        <f t="shared" ref="J48:J53" si="7">G48+H48</f>
        <v>11718</v>
      </c>
      <c r="K48" s="58">
        <v>16729</v>
      </c>
      <c r="L48" s="1120">
        <v>246.22</v>
      </c>
      <c r="M48" s="1121"/>
      <c r="N48" s="545">
        <f t="shared" ref="N48:N53" si="8">K48+L48</f>
        <v>16975.22</v>
      </c>
      <c r="O48" s="1122" t="s">
        <v>161</v>
      </c>
      <c r="P48" s="1123"/>
      <c r="Q48" s="1122" t="s">
        <v>162</v>
      </c>
      <c r="R48" s="1123"/>
    </row>
    <row r="49" spans="1:18" ht="13.5" customHeight="1">
      <c r="A49" s="60">
        <v>2</v>
      </c>
      <c r="B49" s="1118" t="s">
        <v>306</v>
      </c>
      <c r="C49" s="1119"/>
      <c r="D49" s="61">
        <f>J15</f>
        <v>8903</v>
      </c>
      <c r="E49" s="544">
        <v>320</v>
      </c>
      <c r="F49" s="384">
        <f t="shared" si="6"/>
        <v>9223</v>
      </c>
      <c r="G49" s="61">
        <v>4000</v>
      </c>
      <c r="H49" s="1126">
        <v>318</v>
      </c>
      <c r="I49" s="1127"/>
      <c r="J49" s="578">
        <f t="shared" si="7"/>
        <v>4318</v>
      </c>
      <c r="K49" s="61">
        <v>6337</v>
      </c>
      <c r="L49" s="1126">
        <v>238.82</v>
      </c>
      <c r="M49" s="1127"/>
      <c r="N49" s="352">
        <f t="shared" si="8"/>
        <v>6575.82</v>
      </c>
      <c r="O49" s="1128" t="s">
        <v>161</v>
      </c>
      <c r="P49" s="1129"/>
      <c r="Q49" s="1128" t="s">
        <v>162</v>
      </c>
      <c r="R49" s="1129"/>
    </row>
    <row r="50" spans="1:18" ht="13.5" customHeight="1" thickBot="1">
      <c r="A50" s="547">
        <v>3</v>
      </c>
      <c r="B50" s="1113" t="s">
        <v>307</v>
      </c>
      <c r="C50" s="1114"/>
      <c r="D50" s="61">
        <f>J19</f>
        <v>6388</v>
      </c>
      <c r="E50" s="544">
        <v>320</v>
      </c>
      <c r="F50" s="385">
        <f t="shared" si="6"/>
        <v>6708</v>
      </c>
      <c r="G50" s="61">
        <v>3300</v>
      </c>
      <c r="H50" s="1126">
        <v>318</v>
      </c>
      <c r="I50" s="1127"/>
      <c r="J50" s="578">
        <f t="shared" si="7"/>
        <v>3618</v>
      </c>
      <c r="K50" s="61">
        <v>5172</v>
      </c>
      <c r="L50" s="1126">
        <v>238.82</v>
      </c>
      <c r="M50" s="1127"/>
      <c r="N50" s="352">
        <f t="shared" si="8"/>
        <v>5410.82</v>
      </c>
      <c r="O50" s="1130" t="s">
        <v>161</v>
      </c>
      <c r="P50" s="1131"/>
      <c r="Q50" s="1130" t="s">
        <v>162</v>
      </c>
      <c r="R50" s="1131"/>
    </row>
    <row r="51" spans="1:18" ht="12.75" customHeight="1">
      <c r="A51" s="581">
        <v>4</v>
      </c>
      <c r="B51" s="1118" t="s">
        <v>308</v>
      </c>
      <c r="C51" s="1119"/>
      <c r="D51" s="58">
        <f>J28</f>
        <v>15980</v>
      </c>
      <c r="E51" s="59">
        <v>320</v>
      </c>
      <c r="F51" s="383">
        <f t="shared" si="6"/>
        <v>16300</v>
      </c>
      <c r="G51" s="58">
        <v>11000</v>
      </c>
      <c r="H51" s="1120">
        <v>318</v>
      </c>
      <c r="I51" s="1121"/>
      <c r="J51" s="577">
        <f t="shared" si="7"/>
        <v>11318</v>
      </c>
      <c r="K51" s="58">
        <v>16729</v>
      </c>
      <c r="L51" s="1120">
        <v>246.22</v>
      </c>
      <c r="M51" s="1121"/>
      <c r="N51" s="545">
        <f t="shared" si="8"/>
        <v>16975.22</v>
      </c>
      <c r="O51" s="1122" t="s">
        <v>161</v>
      </c>
      <c r="P51" s="1123"/>
      <c r="Q51" s="1122" t="s">
        <v>162</v>
      </c>
      <c r="R51" s="1123"/>
    </row>
    <row r="52" spans="1:18" ht="12.75" customHeight="1">
      <c r="A52" s="60">
        <v>5</v>
      </c>
      <c r="B52" s="1118" t="s">
        <v>309</v>
      </c>
      <c r="C52" s="1119"/>
      <c r="D52" s="61">
        <f>J31</f>
        <v>8280</v>
      </c>
      <c r="E52" s="544">
        <v>320</v>
      </c>
      <c r="F52" s="384">
        <f t="shared" si="6"/>
        <v>8600</v>
      </c>
      <c r="G52" s="61">
        <v>3600</v>
      </c>
      <c r="H52" s="1126">
        <v>318</v>
      </c>
      <c r="I52" s="1127"/>
      <c r="J52" s="578">
        <f t="shared" si="7"/>
        <v>3918</v>
      </c>
      <c r="K52" s="61">
        <v>5707</v>
      </c>
      <c r="L52" s="1126">
        <v>238.82</v>
      </c>
      <c r="M52" s="1127"/>
      <c r="N52" s="352">
        <f t="shared" si="8"/>
        <v>5945.82</v>
      </c>
      <c r="O52" s="1128" t="s">
        <v>161</v>
      </c>
      <c r="P52" s="1129"/>
      <c r="Q52" s="1128" t="s">
        <v>162</v>
      </c>
      <c r="R52" s="1129"/>
    </row>
    <row r="53" spans="1:18" ht="12.75" customHeight="1" thickBot="1">
      <c r="A53" s="547">
        <v>6</v>
      </c>
      <c r="B53" s="1296" t="s">
        <v>310</v>
      </c>
      <c r="C53" s="1297"/>
      <c r="D53" s="582">
        <f>J35</f>
        <v>5700</v>
      </c>
      <c r="E53" s="546">
        <v>320</v>
      </c>
      <c r="F53" s="583">
        <f t="shared" si="6"/>
        <v>6020</v>
      </c>
      <c r="G53" s="582">
        <v>2900</v>
      </c>
      <c r="H53" s="1137">
        <v>318</v>
      </c>
      <c r="I53" s="1138"/>
      <c r="J53" s="579">
        <f t="shared" si="7"/>
        <v>3218</v>
      </c>
      <c r="K53" s="582">
        <v>4542</v>
      </c>
      <c r="L53" s="1137">
        <v>238.82</v>
      </c>
      <c r="M53" s="1138"/>
      <c r="N53" s="584">
        <f t="shared" si="8"/>
        <v>4780.82</v>
      </c>
      <c r="O53" s="1139" t="s">
        <v>161</v>
      </c>
      <c r="P53" s="1140"/>
      <c r="Q53" s="1139" t="s">
        <v>162</v>
      </c>
      <c r="R53" s="1140"/>
    </row>
    <row r="54" spans="1:18">
      <c r="A54" s="75"/>
      <c r="B54" s="75"/>
      <c r="C54" s="75"/>
      <c r="D54" s="335"/>
      <c r="E54" s="75"/>
      <c r="F54" s="335"/>
      <c r="G54" s="75"/>
      <c r="H54" s="75"/>
      <c r="I54" s="75"/>
      <c r="J54" s="75"/>
      <c r="K54" s="75"/>
      <c r="L54" s="75"/>
      <c r="M54" s="75"/>
      <c r="N54" s="75"/>
      <c r="O54" s="542"/>
      <c r="P54" s="542"/>
      <c r="Q54" s="542"/>
      <c r="R54" s="542"/>
    </row>
    <row r="55" spans="1:18">
      <c r="A55" s="36" t="s">
        <v>168</v>
      </c>
      <c r="B55" s="75"/>
    </row>
    <row r="56" spans="1:18">
      <c r="A56" s="32" t="e">
        <f>#REF!</f>
        <v>#REF!</v>
      </c>
      <c r="B56" s="555"/>
      <c r="H56" s="369"/>
      <c r="I56" s="369"/>
      <c r="J56" s="369"/>
      <c r="K56" s="369"/>
      <c r="L56" s="369"/>
      <c r="M56" s="369"/>
      <c r="N56" s="369"/>
      <c r="O56" s="369"/>
      <c r="P56" s="369"/>
      <c r="Q56" s="369"/>
    </row>
    <row r="57" spans="1:18">
      <c r="A57" s="54" t="s">
        <v>169</v>
      </c>
      <c r="B57" s="32"/>
      <c r="C57" s="75"/>
    </row>
    <row r="58" spans="1:18">
      <c r="A58" s="32" t="s">
        <v>294</v>
      </c>
      <c r="B58" s="32"/>
      <c r="C58" s="75"/>
    </row>
    <row r="59" spans="1:18">
      <c r="A59" s="32" t="s">
        <v>295</v>
      </c>
      <c r="B59" s="32"/>
      <c r="C59" s="75"/>
    </row>
    <row r="60" spans="1:18" ht="13.5" customHeight="1">
      <c r="A60" s="54" t="s">
        <v>172</v>
      </c>
      <c r="B60" s="32"/>
      <c r="C60" s="75"/>
    </row>
    <row r="61" spans="1:18" ht="13.8" thickBot="1">
      <c r="B61" s="32"/>
      <c r="C61" s="75"/>
    </row>
    <row r="62" spans="1:18" ht="13.8" thickBot="1">
      <c r="A62" s="1285" t="s">
        <v>173</v>
      </c>
      <c r="B62" s="1286"/>
      <c r="C62" s="1287"/>
      <c r="D62" s="862" t="s">
        <v>174</v>
      </c>
      <c r="E62" s="1288" t="s">
        <v>175</v>
      </c>
      <c r="F62" s="1286"/>
      <c r="G62" s="1286"/>
      <c r="H62" s="1286"/>
      <c r="I62" s="1286"/>
      <c r="J62" s="1286"/>
      <c r="K62" s="1286"/>
      <c r="L62" s="1286"/>
      <c r="M62" s="1286"/>
      <c r="N62" s="1286"/>
      <c r="O62" s="1286"/>
      <c r="P62" s="1286"/>
      <c r="Q62" s="1289"/>
    </row>
    <row r="63" spans="1:18" ht="18">
      <c r="A63" s="63">
        <v>1</v>
      </c>
      <c r="B63" s="1141" t="s">
        <v>176</v>
      </c>
      <c r="C63" s="1142"/>
      <c r="D63" s="64"/>
      <c r="E63" s="1143" t="e">
        <f>#REF!</f>
        <v>#REF!</v>
      </c>
      <c r="F63" s="1144"/>
      <c r="G63" s="1144"/>
      <c r="H63" s="1144"/>
      <c r="I63" s="1144"/>
      <c r="J63" s="1144"/>
      <c r="K63" s="1144"/>
      <c r="L63" s="1144"/>
      <c r="M63" s="1144"/>
      <c r="N63" s="1144"/>
      <c r="O63" s="1144"/>
      <c r="P63" s="1144"/>
      <c r="Q63" s="1145"/>
    </row>
    <row r="64" spans="1:18" ht="21" customHeight="1">
      <c r="A64" s="65">
        <v>2</v>
      </c>
      <c r="B64" s="1146" t="s">
        <v>177</v>
      </c>
      <c r="C64" s="1147"/>
      <c r="D64" s="66"/>
      <c r="E64" s="1148" t="e">
        <f>#REF!</f>
        <v>#REF!</v>
      </c>
      <c r="F64" s="1149"/>
      <c r="G64" s="1149"/>
      <c r="H64" s="1149"/>
      <c r="I64" s="1149"/>
      <c r="J64" s="1149"/>
      <c r="K64" s="1149"/>
      <c r="L64" s="1149"/>
      <c r="M64" s="1149"/>
      <c r="N64" s="1149"/>
      <c r="O64" s="1149"/>
      <c r="P64" s="1149"/>
      <c r="Q64" s="1150"/>
    </row>
    <row r="65" spans="1:18" ht="52.95" customHeight="1">
      <c r="A65" s="67">
        <v>3</v>
      </c>
      <c r="B65" s="1146" t="s">
        <v>178</v>
      </c>
      <c r="C65" s="1147"/>
      <c r="D65" s="66"/>
      <c r="E65" s="1151" t="e">
        <f>#REF!</f>
        <v>#REF!</v>
      </c>
      <c r="F65" s="1152"/>
      <c r="G65" s="1152"/>
      <c r="H65" s="1152"/>
      <c r="I65" s="1152"/>
      <c r="J65" s="1152"/>
      <c r="K65" s="1152"/>
      <c r="L65" s="1152"/>
      <c r="M65" s="1152"/>
      <c r="N65" s="1152"/>
      <c r="O65" s="1152"/>
      <c r="P65" s="1152"/>
      <c r="Q65" s="1153"/>
    </row>
    <row r="66" spans="1:18" ht="18">
      <c r="A66" s="1162">
        <v>4</v>
      </c>
      <c r="B66" s="1146" t="s">
        <v>179</v>
      </c>
      <c r="C66" s="1147"/>
      <c r="D66" s="64"/>
      <c r="E66" s="1165"/>
      <c r="F66" s="1166"/>
      <c r="G66" s="1166"/>
      <c r="H66" s="1166"/>
      <c r="I66" s="1166"/>
      <c r="J66" s="1166"/>
      <c r="K66" s="1166"/>
      <c r="L66" s="1166"/>
      <c r="M66" s="1166"/>
      <c r="N66" s="1166"/>
      <c r="O66" s="1166"/>
      <c r="P66" s="1166"/>
      <c r="Q66" s="1167"/>
    </row>
    <row r="67" spans="1:18" ht="18">
      <c r="A67" s="1164"/>
      <c r="B67" s="1154" t="s">
        <v>180</v>
      </c>
      <c r="C67" s="1155"/>
      <c r="D67" s="69"/>
      <c r="E67" s="1156"/>
      <c r="F67" s="1157"/>
      <c r="G67" s="1157"/>
      <c r="H67" s="1157"/>
      <c r="I67" s="1157"/>
      <c r="J67" s="1157"/>
      <c r="K67" s="1157"/>
      <c r="L67" s="1157"/>
      <c r="M67" s="1157"/>
      <c r="N67" s="1157"/>
      <c r="O67" s="1157"/>
      <c r="P67" s="1157"/>
      <c r="Q67" s="1158"/>
    </row>
    <row r="68" spans="1:18" ht="18">
      <c r="A68" s="1164"/>
      <c r="B68" s="1154" t="s">
        <v>181</v>
      </c>
      <c r="C68" s="1155"/>
      <c r="D68" s="69"/>
      <c r="E68" s="1156" t="e">
        <f>#REF!</f>
        <v>#REF!</v>
      </c>
      <c r="F68" s="1157"/>
      <c r="G68" s="1157"/>
      <c r="H68" s="1157"/>
      <c r="I68" s="1157"/>
      <c r="J68" s="1157"/>
      <c r="K68" s="1157"/>
      <c r="L68" s="1157"/>
      <c r="M68" s="1157"/>
      <c r="N68" s="1157"/>
      <c r="O68" s="1157"/>
      <c r="P68" s="1157"/>
      <c r="Q68" s="1158"/>
    </row>
    <row r="69" spans="1:18" ht="18">
      <c r="A69" s="1164"/>
      <c r="B69" s="1154" t="s">
        <v>182</v>
      </c>
      <c r="C69" s="1155"/>
      <c r="D69" s="69"/>
      <c r="E69" s="1156" t="e">
        <f>#REF!</f>
        <v>#REF!</v>
      </c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8" ht="18">
      <c r="A70" s="1163"/>
      <c r="B70" s="1154" t="s">
        <v>183</v>
      </c>
      <c r="C70" s="1155"/>
      <c r="D70" s="69"/>
      <c r="E70" s="1159" t="e">
        <f>#REF!</f>
        <v>#REF!</v>
      </c>
      <c r="F70" s="1160"/>
      <c r="G70" s="1160"/>
      <c r="H70" s="1160"/>
      <c r="I70" s="1160"/>
      <c r="J70" s="1160"/>
      <c r="K70" s="1160"/>
      <c r="L70" s="1160"/>
      <c r="M70" s="1160"/>
      <c r="N70" s="1160"/>
      <c r="O70" s="1160"/>
      <c r="P70" s="1160"/>
      <c r="Q70" s="1161"/>
    </row>
    <row r="71" spans="1:18" ht="18">
      <c r="A71" s="1162">
        <v>5</v>
      </c>
      <c r="B71" s="1146" t="s">
        <v>184</v>
      </c>
      <c r="C71" s="1147"/>
      <c r="D71" s="66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8" ht="18">
      <c r="A72" s="1163"/>
      <c r="B72" s="1146" t="s">
        <v>185</v>
      </c>
      <c r="C72" s="1147"/>
      <c r="D72" s="69"/>
      <c r="E72" s="1156" t="e">
        <f>#REF!</f>
        <v>#REF!</v>
      </c>
      <c r="F72" s="1157"/>
      <c r="G72" s="1157"/>
      <c r="H72" s="1157"/>
      <c r="I72" s="1157"/>
      <c r="J72" s="1157"/>
      <c r="K72" s="1157"/>
      <c r="L72" s="1157"/>
      <c r="M72" s="1157"/>
      <c r="N72" s="1157"/>
      <c r="O72" s="1157"/>
      <c r="P72" s="1157"/>
      <c r="Q72" s="1158"/>
    </row>
    <row r="73" spans="1:18" ht="18">
      <c r="A73" s="70">
        <v>6</v>
      </c>
      <c r="B73" s="1146" t="s">
        <v>186</v>
      </c>
      <c r="C73" s="1147"/>
      <c r="D73" s="66" t="s">
        <v>187</v>
      </c>
      <c r="E73" s="1156" t="e">
        <f>#REF!</f>
        <v>#REF!</v>
      </c>
      <c r="F73" s="1157"/>
      <c r="G73" s="1157"/>
      <c r="H73" s="1157"/>
      <c r="I73" s="1157"/>
      <c r="J73" s="1157"/>
      <c r="K73" s="1157"/>
      <c r="L73" s="1157"/>
      <c r="M73" s="1157"/>
      <c r="N73" s="1157"/>
      <c r="O73" s="1157"/>
      <c r="P73" s="1157"/>
      <c r="Q73" s="1158"/>
    </row>
    <row r="74" spans="1:18" ht="17.55" customHeight="1">
      <c r="A74" s="70">
        <v>7</v>
      </c>
      <c r="B74" s="1146" t="s">
        <v>188</v>
      </c>
      <c r="C74" s="1147"/>
      <c r="D74" s="64"/>
      <c r="E74" s="1156" t="e">
        <f>#REF!</f>
        <v>#REF!</v>
      </c>
      <c r="F74" s="1157"/>
      <c r="G74" s="1157"/>
      <c r="H74" s="1157"/>
      <c r="I74" s="1157"/>
      <c r="J74" s="1157"/>
      <c r="K74" s="1157"/>
      <c r="L74" s="1157"/>
      <c r="M74" s="1157"/>
      <c r="N74" s="1157"/>
      <c r="O74" s="1157"/>
      <c r="P74" s="1157"/>
      <c r="Q74" s="1158"/>
    </row>
    <row r="75" spans="1:18" s="608" customFormat="1" ht="20.55" customHeight="1">
      <c r="A75" s="1173">
        <v>8</v>
      </c>
      <c r="B75" s="1175" t="s">
        <v>189</v>
      </c>
      <c r="C75" s="1176"/>
      <c r="D75" s="800"/>
      <c r="E75" s="1182" t="s">
        <v>190</v>
      </c>
      <c r="F75" s="1183"/>
      <c r="G75" s="1183"/>
      <c r="H75" s="1183"/>
      <c r="I75" s="1183"/>
      <c r="J75" s="1183"/>
      <c r="K75" s="1183"/>
      <c r="L75" s="1183"/>
      <c r="M75" s="1183"/>
      <c r="N75" s="1183"/>
      <c r="O75" s="1183"/>
      <c r="P75" s="1183"/>
      <c r="Q75" s="1184"/>
      <c r="R75" s="863"/>
    </row>
    <row r="76" spans="1:18" s="608" customFormat="1" ht="20.55" customHeight="1">
      <c r="A76" s="1174"/>
      <c r="B76" s="1177"/>
      <c r="C76" s="1178"/>
      <c r="D76" s="800"/>
      <c r="E76" s="1182" t="s">
        <v>191</v>
      </c>
      <c r="F76" s="1183"/>
      <c r="G76" s="1183"/>
      <c r="H76" s="1183"/>
      <c r="I76" s="1183"/>
      <c r="J76" s="1183"/>
      <c r="K76" s="1183"/>
      <c r="L76" s="1183"/>
      <c r="M76" s="1183"/>
      <c r="N76" s="1183"/>
      <c r="O76" s="1183"/>
      <c r="P76" s="1183"/>
      <c r="Q76" s="1184"/>
      <c r="R76" s="801"/>
    </row>
    <row r="77" spans="1:18" ht="18">
      <c r="A77" s="68">
        <v>9</v>
      </c>
      <c r="B77" s="1168" t="s">
        <v>192</v>
      </c>
      <c r="C77" s="1169"/>
      <c r="D77" s="66" t="s">
        <v>187</v>
      </c>
      <c r="E77" s="1156" t="e">
        <f>#REF!</f>
        <v>#REF!</v>
      </c>
      <c r="F77" s="1157"/>
      <c r="G77" s="1157"/>
      <c r="H77" s="1157"/>
      <c r="I77" s="1157"/>
      <c r="J77" s="1157"/>
      <c r="K77" s="1157"/>
      <c r="L77" s="1157"/>
      <c r="M77" s="1157"/>
      <c r="N77" s="1157"/>
      <c r="O77" s="1157"/>
      <c r="P77" s="1157"/>
      <c r="Q77" s="1158"/>
    </row>
    <row r="78" spans="1:18" ht="18">
      <c r="A78" s="1162">
        <v>10</v>
      </c>
      <c r="B78" s="1146" t="s">
        <v>193</v>
      </c>
      <c r="C78" s="1147"/>
      <c r="D78" s="64"/>
      <c r="E78" s="1263" t="e">
        <f>#REF!</f>
        <v>#REF!</v>
      </c>
      <c r="F78" s="1264"/>
      <c r="G78" s="1264"/>
      <c r="H78" s="1264"/>
      <c r="I78" s="1264"/>
      <c r="J78" s="1264"/>
      <c r="K78" s="1264"/>
      <c r="L78" s="1264"/>
      <c r="M78" s="1264"/>
      <c r="N78" s="1264"/>
      <c r="O78" s="1264"/>
      <c r="P78" s="1264"/>
      <c r="Q78" s="1265"/>
    </row>
    <row r="79" spans="1:18" ht="18">
      <c r="A79" s="1164"/>
      <c r="B79" s="1146" t="s">
        <v>194</v>
      </c>
      <c r="C79" s="1147"/>
      <c r="D79" s="71"/>
      <c r="E79" s="1182" t="e">
        <f>#REF!</f>
        <v>#REF!</v>
      </c>
      <c r="F79" s="1183"/>
      <c r="G79" s="1183"/>
      <c r="H79" s="1183"/>
      <c r="I79" s="1183"/>
      <c r="J79" s="1183"/>
      <c r="K79" s="1183"/>
      <c r="L79" s="1183"/>
      <c r="M79" s="1183"/>
      <c r="N79" s="1183"/>
      <c r="O79" s="1183"/>
      <c r="P79" s="1183"/>
      <c r="Q79" s="1184"/>
    </row>
    <row r="80" spans="1:18" ht="18">
      <c r="A80" s="1163"/>
      <c r="B80" s="1146" t="s">
        <v>195</v>
      </c>
      <c r="C80" s="1147"/>
      <c r="D80" s="66"/>
      <c r="E80" s="1311" t="e">
        <f>#REF!</f>
        <v>#REF!</v>
      </c>
      <c r="F80" s="1312"/>
      <c r="G80" s="1312"/>
      <c r="H80" s="1312"/>
      <c r="I80" s="1312"/>
      <c r="J80" s="1312"/>
      <c r="K80" s="1312"/>
      <c r="L80" s="1312"/>
      <c r="M80" s="1312"/>
      <c r="N80" s="1312"/>
      <c r="O80" s="1312"/>
      <c r="P80" s="1312"/>
      <c r="Q80" s="1313"/>
    </row>
    <row r="81" spans="1:17" ht="56.55" customHeight="1">
      <c r="A81" s="67">
        <v>11</v>
      </c>
      <c r="B81" s="1146" t="s">
        <v>196</v>
      </c>
      <c r="C81" s="1147"/>
      <c r="D81" s="66" t="s">
        <v>187</v>
      </c>
      <c r="E81" s="1151" t="e">
        <f>#REF!</f>
        <v>#REF!</v>
      </c>
      <c r="F81" s="1152"/>
      <c r="G81" s="1152"/>
      <c r="H81" s="1152"/>
      <c r="I81" s="1152"/>
      <c r="J81" s="1152"/>
      <c r="K81" s="1152"/>
      <c r="L81" s="1152"/>
      <c r="M81" s="1152"/>
      <c r="N81" s="1152"/>
      <c r="O81" s="1152"/>
      <c r="P81" s="1152"/>
      <c r="Q81" s="1153"/>
    </row>
    <row r="82" spans="1:17" ht="18">
      <c r="A82" s="67">
        <v>12</v>
      </c>
      <c r="B82" s="1146" t="s">
        <v>197</v>
      </c>
      <c r="C82" s="1147"/>
      <c r="D82" s="66" t="s">
        <v>187</v>
      </c>
      <c r="E82" s="1279" t="s">
        <v>198</v>
      </c>
      <c r="F82" s="1280"/>
      <c r="G82" s="1280"/>
      <c r="H82" s="1280"/>
      <c r="I82" s="1280"/>
      <c r="J82" s="1280"/>
      <c r="K82" s="1280"/>
      <c r="L82" s="1280"/>
      <c r="M82" s="1280"/>
      <c r="N82" s="1280"/>
      <c r="O82" s="1280"/>
      <c r="P82" s="1280"/>
      <c r="Q82" s="1281"/>
    </row>
    <row r="83" spans="1:17" ht="18">
      <c r="A83" s="1162">
        <v>15</v>
      </c>
      <c r="B83" s="1146" t="s">
        <v>200</v>
      </c>
      <c r="C83" s="1147"/>
      <c r="D83" s="66"/>
      <c r="E83" s="1263" t="e">
        <f>#REF!</f>
        <v>#REF!</v>
      </c>
      <c r="F83" s="1264"/>
      <c r="G83" s="1264"/>
      <c r="H83" s="1264"/>
      <c r="I83" s="1264"/>
      <c r="J83" s="1264"/>
      <c r="K83" s="1264"/>
      <c r="L83" s="1264"/>
      <c r="M83" s="1264"/>
      <c r="N83" s="1264"/>
      <c r="O83" s="1264"/>
      <c r="P83" s="1264"/>
      <c r="Q83" s="1265"/>
    </row>
    <row r="84" spans="1:17" ht="18">
      <c r="A84" s="1164"/>
      <c r="B84" s="1146" t="s">
        <v>201</v>
      </c>
      <c r="C84" s="1147"/>
      <c r="D84" s="66"/>
      <c r="E84" s="1185" t="e">
        <f>#REF!</f>
        <v>#REF!</v>
      </c>
      <c r="F84" s="1186"/>
      <c r="G84" s="1186"/>
      <c r="H84" s="1186"/>
      <c r="I84" s="1186"/>
      <c r="J84" s="1186"/>
      <c r="K84" s="1186"/>
      <c r="L84" s="1186"/>
      <c r="M84" s="1186"/>
      <c r="N84" s="1186"/>
      <c r="O84" s="1186"/>
      <c r="P84" s="1186"/>
      <c r="Q84" s="1187"/>
    </row>
    <row r="85" spans="1:17" ht="18">
      <c r="A85" s="1164"/>
      <c r="B85" s="1146" t="s">
        <v>202</v>
      </c>
      <c r="C85" s="1147"/>
      <c r="D85" s="66"/>
      <c r="E85" s="1185"/>
      <c r="F85" s="1186"/>
      <c r="G85" s="1186"/>
      <c r="H85" s="1186"/>
      <c r="I85" s="1186"/>
      <c r="J85" s="1186"/>
      <c r="K85" s="1186"/>
      <c r="L85" s="1186"/>
      <c r="M85" s="1186"/>
      <c r="N85" s="1186"/>
      <c r="O85" s="1186"/>
      <c r="P85" s="1186"/>
      <c r="Q85" s="1187"/>
    </row>
    <row r="86" spans="1:17" ht="18">
      <c r="A86" s="1163"/>
      <c r="B86" s="1146" t="s">
        <v>203</v>
      </c>
      <c r="C86" s="1147"/>
      <c r="D86" s="66"/>
      <c r="E86" s="1185"/>
      <c r="F86" s="1186"/>
      <c r="G86" s="1186"/>
      <c r="H86" s="1186"/>
      <c r="I86" s="1186"/>
      <c r="J86" s="1186"/>
      <c r="K86" s="1186"/>
      <c r="L86" s="1186"/>
      <c r="M86" s="1186"/>
      <c r="N86" s="1186"/>
      <c r="O86" s="1186"/>
      <c r="P86" s="1186"/>
      <c r="Q86" s="1187"/>
    </row>
    <row r="87" spans="1:17" ht="18">
      <c r="A87" s="1162">
        <v>16</v>
      </c>
      <c r="B87" s="1201" t="s">
        <v>204</v>
      </c>
      <c r="C87" s="1202"/>
      <c r="D87" s="66"/>
      <c r="E87" s="1203"/>
      <c r="F87" s="1204"/>
      <c r="G87" s="1204"/>
      <c r="H87" s="1204"/>
      <c r="I87" s="1204"/>
      <c r="J87" s="1204"/>
      <c r="K87" s="1204"/>
      <c r="L87" s="1204"/>
      <c r="M87" s="1204"/>
      <c r="N87" s="1204"/>
      <c r="O87" s="1204"/>
      <c r="P87" s="1204"/>
      <c r="Q87" s="1205"/>
    </row>
    <row r="88" spans="1:17" ht="18">
      <c r="A88" s="1164"/>
      <c r="B88" s="1146" t="s">
        <v>205</v>
      </c>
      <c r="C88" s="1147"/>
      <c r="D88" s="66"/>
      <c r="E88" s="1209" t="e">
        <f>#REF!</f>
        <v>#REF!</v>
      </c>
      <c r="F88" s="1210"/>
      <c r="G88" s="1210"/>
      <c r="H88" s="1210"/>
      <c r="I88" s="1210"/>
      <c r="J88" s="1210"/>
      <c r="K88" s="1210"/>
      <c r="L88" s="1210"/>
      <c r="M88" s="1210"/>
      <c r="N88" s="1210"/>
      <c r="O88" s="1210"/>
      <c r="P88" s="1210"/>
      <c r="Q88" s="1211"/>
    </row>
    <row r="89" spans="1:17" ht="18">
      <c r="A89" s="1164"/>
      <c r="B89" s="1146" t="s">
        <v>206</v>
      </c>
      <c r="C89" s="1147"/>
      <c r="D89" s="66"/>
      <c r="E89" s="1212" t="e">
        <f>#REF!</f>
        <v>#REF!</v>
      </c>
      <c r="F89" s="1213"/>
      <c r="G89" s="1213"/>
      <c r="H89" s="1213"/>
      <c r="I89" s="1213"/>
      <c r="J89" s="1213"/>
      <c r="K89" s="1213"/>
      <c r="L89" s="1213"/>
      <c r="M89" s="1213"/>
      <c r="N89" s="1213"/>
      <c r="O89" s="1213"/>
      <c r="P89" s="1213"/>
      <c r="Q89" s="1214"/>
    </row>
    <row r="90" spans="1:17" ht="18">
      <c r="A90" s="1164"/>
      <c r="B90" s="1146" t="s">
        <v>207</v>
      </c>
      <c r="C90" s="1147"/>
      <c r="D90" s="66"/>
      <c r="E90" s="1212" t="e">
        <f>#REF!</f>
        <v>#REF!</v>
      </c>
      <c r="F90" s="1213"/>
      <c r="G90" s="1213"/>
      <c r="H90" s="1213"/>
      <c r="I90" s="1213"/>
      <c r="J90" s="1213"/>
      <c r="K90" s="1213"/>
      <c r="L90" s="1213"/>
      <c r="M90" s="1213"/>
      <c r="N90" s="1213"/>
      <c r="O90" s="1213"/>
      <c r="P90" s="1213"/>
      <c r="Q90" s="1214"/>
    </row>
    <row r="91" spans="1:17" ht="18">
      <c r="A91" s="1163"/>
      <c r="B91" s="1146" t="s">
        <v>208</v>
      </c>
      <c r="C91" s="1147"/>
      <c r="D91" s="66"/>
      <c r="E91" s="1215" t="e">
        <f>#REF!</f>
        <v>#REF!</v>
      </c>
      <c r="F91" s="1216"/>
      <c r="G91" s="1216"/>
      <c r="H91" s="1216"/>
      <c r="I91" s="1216"/>
      <c r="J91" s="1216"/>
      <c r="K91" s="1216"/>
      <c r="L91" s="1216"/>
      <c r="M91" s="1216"/>
      <c r="N91" s="1216"/>
      <c r="O91" s="1216"/>
      <c r="P91" s="1216"/>
      <c r="Q91" s="1217"/>
    </row>
    <row r="92" spans="1:17" ht="18">
      <c r="A92" s="1198">
        <v>18</v>
      </c>
      <c r="B92" s="1201" t="s">
        <v>209</v>
      </c>
      <c r="C92" s="1202"/>
      <c r="D92" s="84"/>
      <c r="E92" s="1203"/>
      <c r="F92" s="1204"/>
      <c r="G92" s="1204"/>
      <c r="H92" s="1204"/>
      <c r="I92" s="1204"/>
      <c r="J92" s="1204"/>
      <c r="K92" s="1204"/>
      <c r="L92" s="1204"/>
      <c r="M92" s="1204"/>
      <c r="N92" s="1204"/>
      <c r="O92" s="1204"/>
      <c r="P92" s="1204"/>
      <c r="Q92" s="1205"/>
    </row>
    <row r="93" spans="1:17" ht="18">
      <c r="A93" s="1199"/>
      <c r="B93" s="1146" t="s">
        <v>210</v>
      </c>
      <c r="C93" s="1147"/>
      <c r="D93" s="84"/>
      <c r="E93" s="1206" t="e">
        <f>#REF!</f>
        <v>#REF!</v>
      </c>
      <c r="F93" s="1207"/>
      <c r="G93" s="1207"/>
      <c r="H93" s="1207"/>
      <c r="I93" s="1207"/>
      <c r="J93" s="1207"/>
      <c r="K93" s="1207"/>
      <c r="L93" s="1207"/>
      <c r="M93" s="1207"/>
      <c r="N93" s="1207"/>
      <c r="O93" s="1207"/>
      <c r="P93" s="1207"/>
      <c r="Q93" s="1208"/>
    </row>
    <row r="94" spans="1:17" ht="18">
      <c r="A94" s="1199"/>
      <c r="B94" s="1146" t="s">
        <v>211</v>
      </c>
      <c r="C94" s="1147"/>
      <c r="D94" s="84"/>
      <c r="E94" s="1218" t="e">
        <f>#REF!</f>
        <v>#REF!</v>
      </c>
      <c r="F94" s="1219"/>
      <c r="G94" s="1219"/>
      <c r="H94" s="1219"/>
      <c r="I94" s="1219"/>
      <c r="J94" s="1219"/>
      <c r="K94" s="1219"/>
      <c r="L94" s="1219"/>
      <c r="M94" s="1219"/>
      <c r="N94" s="1219"/>
      <c r="O94" s="1219"/>
      <c r="P94" s="1219"/>
      <c r="Q94" s="1220"/>
    </row>
    <row r="95" spans="1:17" ht="18">
      <c r="A95" s="1200"/>
      <c r="B95" s="1146" t="s">
        <v>212</v>
      </c>
      <c r="C95" s="1147"/>
      <c r="D95" s="84"/>
      <c r="E95" s="1185" t="e">
        <f>#REF!</f>
        <v>#REF!</v>
      </c>
      <c r="F95" s="1186"/>
      <c r="G95" s="1186"/>
      <c r="H95" s="1186"/>
      <c r="I95" s="1186"/>
      <c r="J95" s="1186"/>
      <c r="K95" s="1186"/>
      <c r="L95" s="1186"/>
      <c r="M95" s="1186"/>
      <c r="N95" s="1186"/>
      <c r="O95" s="1186"/>
      <c r="P95" s="1186"/>
      <c r="Q95" s="1187"/>
    </row>
    <row r="96" spans="1:17" ht="18">
      <c r="A96" s="1198">
        <v>19</v>
      </c>
      <c r="B96" s="1201" t="s">
        <v>213</v>
      </c>
      <c r="C96" s="1202"/>
      <c r="D96" s="84"/>
      <c r="E96" s="1203"/>
      <c r="F96" s="1204"/>
      <c r="G96" s="1204"/>
      <c r="H96" s="1204"/>
      <c r="I96" s="1204"/>
      <c r="J96" s="1204"/>
      <c r="K96" s="1204"/>
      <c r="L96" s="1204"/>
      <c r="M96" s="1204"/>
      <c r="N96" s="1204"/>
      <c r="O96" s="1204"/>
      <c r="P96" s="1204"/>
      <c r="Q96" s="1205"/>
    </row>
    <row r="97" spans="1:17" ht="18">
      <c r="A97" s="1199"/>
      <c r="B97" s="1146" t="s">
        <v>214</v>
      </c>
      <c r="C97" s="1147"/>
      <c r="D97" s="66"/>
      <c r="E97" s="1231" t="e">
        <f>#REF!</f>
        <v>#REF!</v>
      </c>
      <c r="F97" s="1232"/>
      <c r="G97" s="1232"/>
      <c r="H97" s="1232"/>
      <c r="I97" s="1232"/>
      <c r="J97" s="1232"/>
      <c r="K97" s="1232"/>
      <c r="L97" s="1232"/>
      <c r="M97" s="1232"/>
      <c r="N97" s="1232"/>
      <c r="O97" s="1232"/>
      <c r="P97" s="1232"/>
      <c r="Q97" s="1233"/>
    </row>
    <row r="98" spans="1:17" ht="18">
      <c r="A98" s="1199"/>
      <c r="B98" s="1146" t="s">
        <v>215</v>
      </c>
      <c r="C98" s="1147"/>
      <c r="D98" s="66"/>
      <c r="E98" s="1185" t="e">
        <f>#REF!</f>
        <v>#REF!</v>
      </c>
      <c r="F98" s="1186"/>
      <c r="G98" s="1186"/>
      <c r="H98" s="1186"/>
      <c r="I98" s="1186"/>
      <c r="J98" s="1186"/>
      <c r="K98" s="1186"/>
      <c r="L98" s="1186"/>
      <c r="M98" s="1186"/>
      <c r="N98" s="1186"/>
      <c r="O98" s="1186"/>
      <c r="P98" s="1186"/>
      <c r="Q98" s="1187"/>
    </row>
    <row r="99" spans="1:17" ht="18">
      <c r="A99" s="1200"/>
      <c r="B99" s="1146" t="s">
        <v>216</v>
      </c>
      <c r="C99" s="1147"/>
      <c r="D99" s="66" t="s">
        <v>187</v>
      </c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">
      <c r="A100" s="85">
        <v>21</v>
      </c>
      <c r="B100" s="1201" t="s">
        <v>217</v>
      </c>
      <c r="C100" s="1202"/>
      <c r="D100" s="66"/>
      <c r="E100" s="1185" t="e">
        <f>#REF!</f>
        <v>#REF!</v>
      </c>
      <c r="F100" s="1186"/>
      <c r="G100" s="1186"/>
      <c r="H100" s="1186"/>
      <c r="I100" s="1186"/>
      <c r="J100" s="1186"/>
      <c r="K100" s="1186"/>
      <c r="L100" s="1186"/>
      <c r="M100" s="1186"/>
      <c r="N100" s="1186"/>
      <c r="O100" s="1186"/>
      <c r="P100" s="1186"/>
      <c r="Q100" s="1187"/>
    </row>
    <row r="101" spans="1:17" ht="18.600000000000001" thickBot="1">
      <c r="A101" s="86">
        <v>22</v>
      </c>
      <c r="B101" s="1221" t="s">
        <v>218</v>
      </c>
      <c r="C101" s="1222"/>
      <c r="D101" s="87"/>
      <c r="E101" s="1223" t="e">
        <f>#REF!</f>
        <v>#REF!</v>
      </c>
      <c r="F101" s="1224"/>
      <c r="G101" s="1224"/>
      <c r="H101" s="1224"/>
      <c r="I101" s="1224"/>
      <c r="J101" s="1224"/>
      <c r="K101" s="1224"/>
      <c r="L101" s="1224"/>
      <c r="M101" s="1224"/>
      <c r="N101" s="1224"/>
      <c r="O101" s="1224"/>
      <c r="P101" s="1224"/>
      <c r="Q101" s="1225"/>
    </row>
  </sheetData>
  <mergeCells count="139">
    <mergeCell ref="B100:C100"/>
    <mergeCell ref="E100:Q100"/>
    <mergeCell ref="B101:C101"/>
    <mergeCell ref="E101:Q101"/>
    <mergeCell ref="A96:A99"/>
    <mergeCell ref="B96:C96"/>
    <mergeCell ref="E96:Q96"/>
    <mergeCell ref="B97:C97"/>
    <mergeCell ref="E97:Q97"/>
    <mergeCell ref="B98:C98"/>
    <mergeCell ref="E98:Q98"/>
    <mergeCell ref="B99:C99"/>
    <mergeCell ref="E99:Q99"/>
    <mergeCell ref="B91:C91"/>
    <mergeCell ref="A92:A95"/>
    <mergeCell ref="B92:C92"/>
    <mergeCell ref="E92:Q92"/>
    <mergeCell ref="B93:C93"/>
    <mergeCell ref="E93:Q93"/>
    <mergeCell ref="B94:C94"/>
    <mergeCell ref="A87:A91"/>
    <mergeCell ref="B87:C87"/>
    <mergeCell ref="E87:Q87"/>
    <mergeCell ref="B88:C88"/>
    <mergeCell ref="E88:Q91"/>
    <mergeCell ref="B89:C89"/>
    <mergeCell ref="B90:C90"/>
    <mergeCell ref="E94:Q94"/>
    <mergeCell ref="B95:C95"/>
    <mergeCell ref="E95:Q95"/>
    <mergeCell ref="B81:C81"/>
    <mergeCell ref="E81:Q81"/>
    <mergeCell ref="B82:C82"/>
    <mergeCell ref="E82:Q82"/>
    <mergeCell ref="A83:A86"/>
    <mergeCell ref="B83:C83"/>
    <mergeCell ref="E83:Q83"/>
    <mergeCell ref="B84:C84"/>
    <mergeCell ref="E84:Q84"/>
    <mergeCell ref="B85:C85"/>
    <mergeCell ref="E85:Q85"/>
    <mergeCell ref="B86:C86"/>
    <mergeCell ref="E86:Q86"/>
    <mergeCell ref="B73:C73"/>
    <mergeCell ref="E73:Q73"/>
    <mergeCell ref="B74:C74"/>
    <mergeCell ref="E74:Q74"/>
    <mergeCell ref="B77:C77"/>
    <mergeCell ref="E77:Q77"/>
    <mergeCell ref="A78:A80"/>
    <mergeCell ref="B78:C78"/>
    <mergeCell ref="E78:Q78"/>
    <mergeCell ref="B79:C79"/>
    <mergeCell ref="E79:Q79"/>
    <mergeCell ref="B80:C80"/>
    <mergeCell ref="E80:Q80"/>
    <mergeCell ref="A75:A76"/>
    <mergeCell ref="B75:C76"/>
    <mergeCell ref="E75:Q75"/>
    <mergeCell ref="E76:Q76"/>
    <mergeCell ref="B70:C70"/>
    <mergeCell ref="E70:Q70"/>
    <mergeCell ref="A71:A72"/>
    <mergeCell ref="B71:C71"/>
    <mergeCell ref="E71:Q71"/>
    <mergeCell ref="B72:C72"/>
    <mergeCell ref="E72:Q72"/>
    <mergeCell ref="A66:A70"/>
    <mergeCell ref="B66:C66"/>
    <mergeCell ref="E66:Q66"/>
    <mergeCell ref="B67:C67"/>
    <mergeCell ref="E67:Q67"/>
    <mergeCell ref="B63:C63"/>
    <mergeCell ref="E63:Q63"/>
    <mergeCell ref="B64:C64"/>
    <mergeCell ref="E64:Q64"/>
    <mergeCell ref="B65:C65"/>
    <mergeCell ref="E65:Q65"/>
    <mergeCell ref="B68:C68"/>
    <mergeCell ref="E68:Q68"/>
    <mergeCell ref="B69:C69"/>
    <mergeCell ref="E69:Q69"/>
    <mergeCell ref="B52:C52"/>
    <mergeCell ref="H52:I52"/>
    <mergeCell ref="L52:M52"/>
    <mergeCell ref="O52:P52"/>
    <mergeCell ref="Q52:R52"/>
    <mergeCell ref="A62:C62"/>
    <mergeCell ref="E62:Q62"/>
    <mergeCell ref="B53:C53"/>
    <mergeCell ref="H53:I53"/>
    <mergeCell ref="L53:M53"/>
    <mergeCell ref="O53:P53"/>
    <mergeCell ref="Q53:R53"/>
    <mergeCell ref="B50:C50"/>
    <mergeCell ref="H50:I50"/>
    <mergeCell ref="L50:M50"/>
    <mergeCell ref="O50:P50"/>
    <mergeCell ref="Q50:R50"/>
    <mergeCell ref="B51:C51"/>
    <mergeCell ref="H51:I51"/>
    <mergeCell ref="L51:M51"/>
    <mergeCell ref="O51:P51"/>
    <mergeCell ref="Q51:R51"/>
    <mergeCell ref="B48:C48"/>
    <mergeCell ref="H48:I48"/>
    <mergeCell ref="L48:M48"/>
    <mergeCell ref="O48:P48"/>
    <mergeCell ref="Q48:R48"/>
    <mergeCell ref="B49:C49"/>
    <mergeCell ref="H49:I49"/>
    <mergeCell ref="L49:M49"/>
    <mergeCell ref="O49:P49"/>
    <mergeCell ref="Q49:R49"/>
    <mergeCell ref="R12:R27"/>
    <mergeCell ref="Q28:Q43"/>
    <mergeCell ref="R28:R34"/>
    <mergeCell ref="R35:R43"/>
    <mergeCell ref="G45:R45"/>
    <mergeCell ref="A46:A47"/>
    <mergeCell ref="B46:C47"/>
    <mergeCell ref="D46:F46"/>
    <mergeCell ref="G46:J46"/>
    <mergeCell ref="K46:N46"/>
    <mergeCell ref="O46:R46"/>
    <mergeCell ref="H47:I47"/>
    <mergeCell ref="L47:M47"/>
    <mergeCell ref="O47:P47"/>
    <mergeCell ref="Q47:R47"/>
    <mergeCell ref="E7:F7"/>
    <mergeCell ref="E9:K9"/>
    <mergeCell ref="P9:P11"/>
    <mergeCell ref="G10:I10"/>
    <mergeCell ref="J10:J11"/>
    <mergeCell ref="K10:K11"/>
    <mergeCell ref="Q12:Q27"/>
    <mergeCell ref="C12:C27"/>
    <mergeCell ref="B12:B43"/>
    <mergeCell ref="C28:C43"/>
  </mergeCells>
  <phoneticPr fontId="42" type="noConversion"/>
  <printOptions horizontalCentered="1"/>
  <pageMargins left="0.2" right="0.2" top="0.2" bottom="0.2" header="0.31" footer="0.31"/>
  <pageSetup paperSize="9" scale="60" orientation="landscape" r:id="rId1"/>
  <headerFooter alignWithMargins="0">
    <oddFooter>&amp;L&amp;F &amp;A&amp;C&amp;P of &amp;N&amp;R&amp;D &amp;T</oddFooter>
  </headerFooter>
  <rowBreaks count="1" manualBreakCount="1">
    <brk id="53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97"/>
  <sheetViews>
    <sheetView topLeftCell="A10" zoomScale="69" workbookViewId="0">
      <selection activeCell="I54" sqref="I54"/>
    </sheetView>
  </sheetViews>
  <sheetFormatPr defaultColWidth="9" defaultRowHeight="13.8"/>
  <cols>
    <col min="1" max="1" width="4.59765625" style="91" customWidth="1"/>
    <col min="2" max="2" width="43.59765625" style="90" customWidth="1"/>
    <col min="3" max="3" width="6.09765625" style="90" customWidth="1"/>
    <col min="4" max="4" width="10.59765625" style="90" customWidth="1"/>
    <col min="5" max="5" width="12.69921875" style="90" customWidth="1"/>
    <col min="6" max="6" width="7.59765625" style="90" customWidth="1"/>
    <col min="7" max="7" width="9.59765625" style="90" customWidth="1"/>
    <col min="8" max="8" width="7.59765625" style="90" customWidth="1"/>
    <col min="9" max="9" width="8.59765625" style="90" customWidth="1"/>
    <col min="10" max="10" width="7.09765625" style="90" customWidth="1"/>
    <col min="11" max="11" width="9" style="90" customWidth="1"/>
    <col min="12" max="12" width="8.09765625" style="90" customWidth="1"/>
    <col min="13" max="13" width="8.69921875" style="90" customWidth="1"/>
    <col min="14" max="14" width="9.59765625" style="90" customWidth="1"/>
    <col min="15" max="15" width="8.59765625" style="90" customWidth="1"/>
    <col min="16" max="16" width="22" style="90" customWidth="1"/>
    <col min="17" max="17" width="20.59765625" style="90" customWidth="1"/>
    <col min="18" max="16384" width="9" style="90"/>
  </cols>
  <sheetData>
    <row r="1" spans="1:17">
      <c r="B1" s="92"/>
      <c r="C1" s="92"/>
      <c r="D1" s="93"/>
      <c r="E1" s="93" t="s">
        <v>50</v>
      </c>
      <c r="F1" s="92"/>
      <c r="G1" s="92"/>
      <c r="H1" s="92"/>
      <c r="I1" s="92"/>
      <c r="J1" s="92"/>
      <c r="K1" s="211"/>
      <c r="L1" s="211"/>
      <c r="M1" s="211"/>
      <c r="N1" s="211"/>
      <c r="O1" s="211"/>
      <c r="P1" s="211"/>
    </row>
    <row r="2" spans="1:17">
      <c r="B2" s="92"/>
      <c r="C2" s="92"/>
      <c r="D2" s="94"/>
      <c r="E2" s="94" t="s">
        <v>51</v>
      </c>
      <c r="F2" s="92"/>
      <c r="G2" s="92"/>
      <c r="H2" s="92"/>
      <c r="I2" s="92"/>
      <c r="J2" s="92"/>
      <c r="K2" s="211"/>
      <c r="L2" s="211"/>
      <c r="M2" s="211"/>
      <c r="N2" s="211"/>
      <c r="O2" s="211"/>
      <c r="P2" s="211"/>
    </row>
    <row r="3" spans="1:17">
      <c r="D3" s="93"/>
      <c r="E3" s="95" t="s">
        <v>52</v>
      </c>
      <c r="O3" s="96"/>
      <c r="P3" s="96"/>
    </row>
    <row r="4" spans="1:17">
      <c r="D4" s="93"/>
      <c r="E4" s="95" t="s">
        <v>53</v>
      </c>
      <c r="O4" s="212"/>
      <c r="P4" s="93" t="s">
        <v>311</v>
      </c>
      <c r="Q4" s="212"/>
    </row>
    <row r="5" spans="1:17">
      <c r="D5" s="93"/>
      <c r="E5" s="95" t="s">
        <v>54</v>
      </c>
      <c r="O5" s="93"/>
      <c r="P5" s="93" t="s">
        <v>312</v>
      </c>
      <c r="Q5" s="96"/>
    </row>
    <row r="6" spans="1:17">
      <c r="O6" s="93"/>
      <c r="P6" s="93" t="s">
        <v>313</v>
      </c>
    </row>
    <row r="7" spans="1:17">
      <c r="A7" s="94" t="s">
        <v>55</v>
      </c>
      <c r="C7" s="96" t="s">
        <v>56</v>
      </c>
      <c r="D7" s="97"/>
      <c r="E7" s="1314" t="s">
        <v>57</v>
      </c>
      <c r="F7" s="1315"/>
      <c r="G7" s="97"/>
      <c r="J7" s="96" t="s">
        <v>58</v>
      </c>
      <c r="K7" s="97" t="s">
        <v>59</v>
      </c>
      <c r="P7" s="93" t="s">
        <v>314</v>
      </c>
      <c r="Q7" s="299"/>
    </row>
    <row r="8" spans="1:17">
      <c r="A8" s="94" t="s">
        <v>60</v>
      </c>
      <c r="B8" s="93"/>
      <c r="P8" s="93" t="s">
        <v>315</v>
      </c>
      <c r="Q8" s="300" t="e">
        <f>#REF!</f>
        <v>#REF!</v>
      </c>
    </row>
    <row r="9" spans="1:17" ht="41.4">
      <c r="A9" s="98"/>
      <c r="B9" s="99"/>
      <c r="C9" s="100" t="s">
        <v>61</v>
      </c>
      <c r="D9" s="99" t="s">
        <v>62</v>
      </c>
      <c r="E9" s="1316" t="s">
        <v>63</v>
      </c>
      <c r="F9" s="1317"/>
      <c r="G9" s="1317"/>
      <c r="H9" s="1317"/>
      <c r="I9" s="1317"/>
      <c r="J9" s="1318"/>
      <c r="K9" s="99" t="s">
        <v>64</v>
      </c>
      <c r="L9" s="99" t="s">
        <v>65</v>
      </c>
      <c r="M9" s="99" t="s">
        <v>316</v>
      </c>
      <c r="N9" s="100" t="s">
        <v>67</v>
      </c>
      <c r="O9" s="1330" t="s">
        <v>68</v>
      </c>
      <c r="P9" s="213" t="s">
        <v>69</v>
      </c>
      <c r="Q9" s="301"/>
    </row>
    <row r="10" spans="1:17">
      <c r="A10" s="101" t="s">
        <v>70</v>
      </c>
      <c r="B10" s="102" t="s">
        <v>71</v>
      </c>
      <c r="C10" s="103" t="s">
        <v>72</v>
      </c>
      <c r="D10" s="104" t="s">
        <v>73</v>
      </c>
      <c r="E10" s="105" t="s">
        <v>74</v>
      </c>
      <c r="F10" s="106"/>
      <c r="G10" s="1319" t="s">
        <v>75</v>
      </c>
      <c r="H10" s="1320"/>
      <c r="I10" s="1321"/>
      <c r="J10" s="1328" t="s">
        <v>317</v>
      </c>
      <c r="K10" s="104" t="s">
        <v>78</v>
      </c>
      <c r="L10" s="104" t="s">
        <v>79</v>
      </c>
      <c r="M10" s="104" t="s">
        <v>80</v>
      </c>
      <c r="N10" s="103" t="s">
        <v>81</v>
      </c>
      <c r="O10" s="1331"/>
      <c r="P10" s="214"/>
      <c r="Q10" s="302"/>
    </row>
    <row r="11" spans="1:17" ht="27.6">
      <c r="A11" s="107"/>
      <c r="B11" s="108"/>
      <c r="C11" s="109"/>
      <c r="D11" s="108"/>
      <c r="E11" s="110" t="s">
        <v>82</v>
      </c>
      <c r="F11" s="111" t="s">
        <v>118</v>
      </c>
      <c r="G11" s="112" t="s">
        <v>82</v>
      </c>
      <c r="H11" s="111" t="s">
        <v>83</v>
      </c>
      <c r="I11" s="515" t="s">
        <v>84</v>
      </c>
      <c r="J11" s="1329"/>
      <c r="K11" s="215" t="s">
        <v>85</v>
      </c>
      <c r="L11" s="216" t="s">
        <v>86</v>
      </c>
      <c r="M11" s="216" t="s">
        <v>86</v>
      </c>
      <c r="N11" s="109" t="s">
        <v>87</v>
      </c>
      <c r="O11" s="1332"/>
      <c r="P11" s="217" t="s">
        <v>88</v>
      </c>
      <c r="Q11" s="303" t="s">
        <v>89</v>
      </c>
    </row>
    <row r="12" spans="1:17" ht="20.100000000000001" customHeight="1">
      <c r="A12" s="113">
        <v>1</v>
      </c>
      <c r="B12" s="1394" t="s">
        <v>318</v>
      </c>
      <c r="C12" s="1400" t="s">
        <v>61</v>
      </c>
      <c r="D12" s="114" t="s">
        <v>319</v>
      </c>
      <c r="E12" s="115">
        <v>8285</v>
      </c>
      <c r="F12" s="116" t="s">
        <v>92</v>
      </c>
      <c r="G12" s="115">
        <v>8285</v>
      </c>
      <c r="H12" s="117" t="s">
        <v>92</v>
      </c>
      <c r="I12" s="218">
        <f t="shared" ref="I12:I26" si="0">G12/E12-1</f>
        <v>0</v>
      </c>
      <c r="J12" s="219">
        <f>G12/0.93</f>
        <v>8908.6021505376339</v>
      </c>
      <c r="K12" s="220">
        <v>0</v>
      </c>
      <c r="L12" s="114">
        <v>0</v>
      </c>
      <c r="M12" s="114">
        <v>100</v>
      </c>
      <c r="N12" s="221" t="e">
        <f t="shared" ref="N12:N42" si="1">((G12-K12-L12)+M12)*$Q$8</f>
        <v>#REF!</v>
      </c>
      <c r="O12" s="222">
        <v>6700</v>
      </c>
      <c r="P12" s="1333" t="s">
        <v>320</v>
      </c>
      <c r="Q12" s="1340" t="s">
        <v>321</v>
      </c>
    </row>
    <row r="13" spans="1:17" ht="20.100000000000001" customHeight="1">
      <c r="A13" s="118">
        <v>2</v>
      </c>
      <c r="B13" s="1395"/>
      <c r="C13" s="1401"/>
      <c r="D13" s="119" t="s">
        <v>322</v>
      </c>
      <c r="E13" s="120">
        <v>6160</v>
      </c>
      <c r="F13" s="121" t="s">
        <v>94</v>
      </c>
      <c r="G13" s="120">
        <v>6160</v>
      </c>
      <c r="H13" s="122" t="s">
        <v>94</v>
      </c>
      <c r="I13" s="223">
        <f t="shared" si="0"/>
        <v>0</v>
      </c>
      <c r="J13" s="224">
        <f>G13/0.93</f>
        <v>6623.655913978494</v>
      </c>
      <c r="K13" s="225">
        <v>0</v>
      </c>
      <c r="L13" s="119">
        <v>0</v>
      </c>
      <c r="M13" s="119">
        <v>100</v>
      </c>
      <c r="N13" s="221" t="e">
        <f t="shared" si="1"/>
        <v>#REF!</v>
      </c>
      <c r="O13" s="226">
        <v>5000</v>
      </c>
      <c r="P13" s="1334"/>
      <c r="Q13" s="1341"/>
    </row>
    <row r="14" spans="1:17" ht="20.100000000000001" customHeight="1">
      <c r="A14" s="118">
        <v>2</v>
      </c>
      <c r="B14" s="1395"/>
      <c r="C14" s="1402"/>
      <c r="D14" s="123" t="s">
        <v>323</v>
      </c>
      <c r="E14" s="124" t="s">
        <v>324</v>
      </c>
      <c r="F14" s="125"/>
      <c r="G14" s="124">
        <v>3670</v>
      </c>
      <c r="H14" s="126" t="s">
        <v>96</v>
      </c>
      <c r="I14" s="227" t="s">
        <v>324</v>
      </c>
      <c r="J14" s="228">
        <f t="shared" ref="J14:J42" si="2">G14/0.93</f>
        <v>3946.2365591397847</v>
      </c>
      <c r="K14" s="229">
        <v>0</v>
      </c>
      <c r="L14" s="123">
        <v>0</v>
      </c>
      <c r="M14" s="123">
        <v>100</v>
      </c>
      <c r="N14" s="230" t="e">
        <f t="shared" si="1"/>
        <v>#REF!</v>
      </c>
      <c r="O14" s="231">
        <v>4200</v>
      </c>
      <c r="P14" s="1334"/>
      <c r="Q14" s="1341"/>
    </row>
    <row r="15" spans="1:17" ht="20.100000000000001" customHeight="1">
      <c r="A15" s="118">
        <v>3</v>
      </c>
      <c r="B15" s="1395"/>
      <c r="C15" s="1403" t="s">
        <v>61</v>
      </c>
      <c r="D15" s="128" t="s">
        <v>325</v>
      </c>
      <c r="E15" s="129">
        <v>3850</v>
      </c>
      <c r="F15" s="130" t="s">
        <v>98</v>
      </c>
      <c r="G15" s="129">
        <v>3850</v>
      </c>
      <c r="H15" s="131" t="s">
        <v>98</v>
      </c>
      <c r="I15" s="232">
        <f t="shared" si="0"/>
        <v>0</v>
      </c>
      <c r="J15" s="233">
        <f t="shared" si="2"/>
        <v>4139.7849462365593</v>
      </c>
      <c r="K15" s="234">
        <v>0</v>
      </c>
      <c r="L15" s="235">
        <v>0</v>
      </c>
      <c r="M15" s="235">
        <v>100</v>
      </c>
      <c r="N15" s="221" t="e">
        <f t="shared" si="1"/>
        <v>#REF!</v>
      </c>
      <c r="O15" s="236">
        <v>2900</v>
      </c>
      <c r="P15" s="1334"/>
      <c r="Q15" s="1341"/>
    </row>
    <row r="16" spans="1:17" ht="20.100000000000001" customHeight="1">
      <c r="A16" s="118">
        <v>4</v>
      </c>
      <c r="B16" s="1395"/>
      <c r="C16" s="1331"/>
      <c r="D16" s="132" t="s">
        <v>326</v>
      </c>
      <c r="E16" s="133">
        <v>2910</v>
      </c>
      <c r="F16" s="134" t="s">
        <v>101</v>
      </c>
      <c r="G16" s="133">
        <v>2910</v>
      </c>
      <c r="H16" s="135" t="s">
        <v>101</v>
      </c>
      <c r="I16" s="223">
        <f t="shared" si="0"/>
        <v>0</v>
      </c>
      <c r="J16" s="224">
        <f t="shared" si="2"/>
        <v>3129.0322580645161</v>
      </c>
      <c r="K16" s="119">
        <v>0</v>
      </c>
      <c r="L16" s="237">
        <v>0</v>
      </c>
      <c r="M16" s="237">
        <v>100</v>
      </c>
      <c r="N16" s="221" t="e">
        <f t="shared" si="1"/>
        <v>#REF!</v>
      </c>
      <c r="O16" s="238">
        <v>2400</v>
      </c>
      <c r="P16" s="1334"/>
      <c r="Q16" s="1341"/>
    </row>
    <row r="17" spans="1:17" ht="20.100000000000001" customHeight="1">
      <c r="A17" s="118">
        <v>5</v>
      </c>
      <c r="B17" s="1395"/>
      <c r="C17" s="1331"/>
      <c r="D17" s="136" t="s">
        <v>327</v>
      </c>
      <c r="E17" s="137">
        <v>2285</v>
      </c>
      <c r="F17" s="138"/>
      <c r="G17" s="137">
        <v>1870</v>
      </c>
      <c r="H17" s="139" t="s">
        <v>104</v>
      </c>
      <c r="I17" s="239">
        <f t="shared" si="0"/>
        <v>-0.1816192560175055</v>
      </c>
      <c r="J17" s="240">
        <f t="shared" si="2"/>
        <v>2010.752688172043</v>
      </c>
      <c r="K17" s="166">
        <v>0</v>
      </c>
      <c r="L17" s="241">
        <v>0</v>
      </c>
      <c r="M17" s="241">
        <v>100</v>
      </c>
      <c r="N17" s="230" t="e">
        <f t="shared" si="1"/>
        <v>#REF!</v>
      </c>
      <c r="O17" s="238">
        <v>1900</v>
      </c>
      <c r="P17" s="1334"/>
      <c r="Q17" s="1341"/>
    </row>
    <row r="18" spans="1:17" ht="20.100000000000001" customHeight="1">
      <c r="A18" s="118">
        <v>5</v>
      </c>
      <c r="B18" s="1395"/>
      <c r="C18" s="1404"/>
      <c r="D18" s="140" t="s">
        <v>328</v>
      </c>
      <c r="E18" s="141" t="s">
        <v>324</v>
      </c>
      <c r="F18" s="142"/>
      <c r="G18" s="141">
        <v>1370</v>
      </c>
      <c r="H18" s="143" t="s">
        <v>107</v>
      </c>
      <c r="I18" s="239" t="s">
        <v>324</v>
      </c>
      <c r="J18" s="228">
        <f t="shared" si="2"/>
        <v>1473.1182795698924</v>
      </c>
      <c r="K18" s="123">
        <v>0</v>
      </c>
      <c r="L18" s="242">
        <v>0</v>
      </c>
      <c r="M18" s="242">
        <v>100</v>
      </c>
      <c r="N18" s="230" t="e">
        <f t="shared" si="1"/>
        <v>#REF!</v>
      </c>
      <c r="O18" s="243">
        <v>1900</v>
      </c>
      <c r="P18" s="1334"/>
      <c r="Q18" s="1341"/>
    </row>
    <row r="19" spans="1:17" ht="20.100000000000001" customHeight="1">
      <c r="A19" s="118">
        <v>6</v>
      </c>
      <c r="B19" s="1395"/>
      <c r="C19" s="1403" t="s">
        <v>61</v>
      </c>
      <c r="D19" s="144" t="s">
        <v>329</v>
      </c>
      <c r="E19" s="129">
        <v>2610</v>
      </c>
      <c r="F19" s="130" t="s">
        <v>110</v>
      </c>
      <c r="G19" s="129">
        <v>2610</v>
      </c>
      <c r="H19" s="131" t="s">
        <v>110</v>
      </c>
      <c r="I19" s="232">
        <f t="shared" si="0"/>
        <v>0</v>
      </c>
      <c r="J19" s="233">
        <f t="shared" si="2"/>
        <v>2806.4516129032259</v>
      </c>
      <c r="K19" s="234">
        <v>0</v>
      </c>
      <c r="L19" s="234">
        <v>0</v>
      </c>
      <c r="M19" s="234">
        <v>100</v>
      </c>
      <c r="N19" s="244" t="e">
        <f t="shared" si="1"/>
        <v>#REF!</v>
      </c>
      <c r="O19" s="245">
        <v>2160</v>
      </c>
      <c r="P19" s="1334"/>
      <c r="Q19" s="1341"/>
    </row>
    <row r="20" spans="1:17" ht="20.100000000000001" customHeight="1">
      <c r="A20" s="118">
        <v>7</v>
      </c>
      <c r="B20" s="1395"/>
      <c r="C20" s="1331"/>
      <c r="D20" s="145" t="s">
        <v>330</v>
      </c>
      <c r="E20" s="133">
        <v>2160</v>
      </c>
      <c r="F20" s="134" t="s">
        <v>112</v>
      </c>
      <c r="G20" s="133">
        <v>2160</v>
      </c>
      <c r="H20" s="135" t="s">
        <v>112</v>
      </c>
      <c r="I20" s="223">
        <f t="shared" si="0"/>
        <v>0</v>
      </c>
      <c r="J20" s="224">
        <f t="shared" si="2"/>
        <v>2322.5806451612902</v>
      </c>
      <c r="K20" s="119">
        <v>0</v>
      </c>
      <c r="L20" s="119">
        <v>0</v>
      </c>
      <c r="M20" s="119">
        <v>100</v>
      </c>
      <c r="N20" s="246" t="e">
        <f t="shared" si="1"/>
        <v>#REF!</v>
      </c>
      <c r="O20" s="226">
        <v>1800</v>
      </c>
      <c r="P20" s="1334"/>
      <c r="Q20" s="1341"/>
    </row>
    <row r="21" spans="1:17" ht="20.100000000000001" customHeight="1">
      <c r="A21" s="118">
        <v>8</v>
      </c>
      <c r="B21" s="1395"/>
      <c r="C21" s="1331"/>
      <c r="D21" s="145" t="s">
        <v>331</v>
      </c>
      <c r="E21" s="133">
        <v>1970</v>
      </c>
      <c r="F21" s="134" t="s">
        <v>114</v>
      </c>
      <c r="G21" s="133">
        <v>1970</v>
      </c>
      <c r="H21" s="135" t="s">
        <v>114</v>
      </c>
      <c r="I21" s="223">
        <f t="shared" si="0"/>
        <v>0</v>
      </c>
      <c r="J21" s="224">
        <f t="shared" si="2"/>
        <v>2118.2795698924729</v>
      </c>
      <c r="K21" s="119">
        <v>0</v>
      </c>
      <c r="L21" s="119">
        <v>0</v>
      </c>
      <c r="M21" s="119">
        <v>100</v>
      </c>
      <c r="N21" s="246" t="e">
        <f t="shared" si="1"/>
        <v>#REF!</v>
      </c>
      <c r="O21" s="226">
        <v>1650</v>
      </c>
      <c r="P21" s="1334"/>
      <c r="Q21" s="1341"/>
    </row>
    <row r="22" spans="1:17" ht="20.100000000000001" customHeight="1">
      <c r="A22" s="118">
        <v>9</v>
      </c>
      <c r="B22" s="1395"/>
      <c r="C22" s="1331"/>
      <c r="D22" s="145" t="s">
        <v>332</v>
      </c>
      <c r="E22" s="133">
        <v>1845</v>
      </c>
      <c r="F22" s="134" t="s">
        <v>116</v>
      </c>
      <c r="G22" s="133">
        <v>1845</v>
      </c>
      <c r="H22" s="135" t="s">
        <v>116</v>
      </c>
      <c r="I22" s="223">
        <f t="shared" si="0"/>
        <v>0</v>
      </c>
      <c r="J22" s="224">
        <f t="shared" si="2"/>
        <v>1983.8709677419354</v>
      </c>
      <c r="K22" s="119">
        <v>0</v>
      </c>
      <c r="L22" s="119">
        <v>0</v>
      </c>
      <c r="M22" s="119">
        <v>100</v>
      </c>
      <c r="N22" s="246" t="e">
        <f t="shared" si="1"/>
        <v>#REF!</v>
      </c>
      <c r="O22" s="226">
        <v>1550</v>
      </c>
      <c r="P22" s="1334"/>
      <c r="Q22" s="1341"/>
    </row>
    <row r="23" spans="1:17" ht="20.100000000000001" customHeight="1">
      <c r="A23" s="118">
        <v>10</v>
      </c>
      <c r="B23" s="1395"/>
      <c r="C23" s="1331"/>
      <c r="D23" s="145" t="s">
        <v>333</v>
      </c>
      <c r="E23" s="133">
        <v>1720</v>
      </c>
      <c r="F23" s="134" t="s">
        <v>118</v>
      </c>
      <c r="G23" s="133">
        <v>1720</v>
      </c>
      <c r="H23" s="135" t="s">
        <v>118</v>
      </c>
      <c r="I23" s="223">
        <f t="shared" si="0"/>
        <v>0</v>
      </c>
      <c r="J23" s="224">
        <f t="shared" si="2"/>
        <v>1849.4623655913977</v>
      </c>
      <c r="K23" s="119">
        <v>0</v>
      </c>
      <c r="L23" s="119">
        <v>0</v>
      </c>
      <c r="M23" s="119">
        <v>100</v>
      </c>
      <c r="N23" s="246" t="e">
        <f t="shared" si="1"/>
        <v>#REF!</v>
      </c>
      <c r="O23" s="226">
        <v>1450</v>
      </c>
      <c r="P23" s="1334"/>
      <c r="Q23" s="1341"/>
    </row>
    <row r="24" spans="1:17" ht="20.100000000000001" customHeight="1">
      <c r="A24" s="118">
        <v>11</v>
      </c>
      <c r="B24" s="1395"/>
      <c r="C24" s="1331"/>
      <c r="D24" s="146" t="s">
        <v>334</v>
      </c>
      <c r="E24" s="147">
        <v>1595</v>
      </c>
      <c r="F24" s="148" t="s">
        <v>120</v>
      </c>
      <c r="G24" s="147">
        <v>1595</v>
      </c>
      <c r="H24" s="149" t="s">
        <v>120</v>
      </c>
      <c r="I24" s="247">
        <f t="shared" si="0"/>
        <v>0</v>
      </c>
      <c r="J24" s="248">
        <f t="shared" si="2"/>
        <v>1715.0537634408602</v>
      </c>
      <c r="K24" s="249">
        <v>0</v>
      </c>
      <c r="L24" s="249">
        <v>0</v>
      </c>
      <c r="M24" s="249">
        <v>100</v>
      </c>
      <c r="N24" s="250" t="e">
        <f t="shared" si="1"/>
        <v>#REF!</v>
      </c>
      <c r="O24" s="251">
        <v>1350</v>
      </c>
      <c r="P24" s="1334"/>
      <c r="Q24" s="1341"/>
    </row>
    <row r="25" spans="1:17" ht="20.100000000000001" customHeight="1">
      <c r="A25" s="118">
        <v>12</v>
      </c>
      <c r="B25" s="1395"/>
      <c r="C25" s="1331"/>
      <c r="D25" s="145" t="s">
        <v>335</v>
      </c>
      <c r="E25" s="133">
        <v>1470</v>
      </c>
      <c r="F25" s="134" t="s">
        <v>122</v>
      </c>
      <c r="G25" s="133">
        <v>1470</v>
      </c>
      <c r="H25" s="135" t="s">
        <v>122</v>
      </c>
      <c r="I25" s="223">
        <f t="shared" si="0"/>
        <v>0</v>
      </c>
      <c r="J25" s="224">
        <f t="shared" si="2"/>
        <v>1580.6451612903224</v>
      </c>
      <c r="K25" s="119">
        <v>0</v>
      </c>
      <c r="L25" s="119">
        <v>0</v>
      </c>
      <c r="M25" s="119">
        <v>100</v>
      </c>
      <c r="N25" s="246" t="e">
        <f t="shared" si="1"/>
        <v>#REF!</v>
      </c>
      <c r="O25" s="226">
        <v>1250</v>
      </c>
      <c r="P25" s="1334"/>
      <c r="Q25" s="1341"/>
    </row>
    <row r="26" spans="1:17" ht="20.100000000000001" customHeight="1">
      <c r="A26" s="118">
        <v>13</v>
      </c>
      <c r="B26" s="1395"/>
      <c r="C26" s="1404"/>
      <c r="D26" s="150" t="s">
        <v>336</v>
      </c>
      <c r="E26" s="151">
        <v>1345</v>
      </c>
      <c r="F26" s="152" t="s">
        <v>124</v>
      </c>
      <c r="G26" s="151">
        <v>1345</v>
      </c>
      <c r="H26" s="153" t="s">
        <v>124</v>
      </c>
      <c r="I26" s="252">
        <f t="shared" si="0"/>
        <v>0</v>
      </c>
      <c r="J26" s="253">
        <f t="shared" si="2"/>
        <v>1446.236559139785</v>
      </c>
      <c r="K26" s="254">
        <v>0</v>
      </c>
      <c r="L26" s="254">
        <v>0</v>
      </c>
      <c r="M26" s="254">
        <v>100</v>
      </c>
      <c r="N26" s="255" t="e">
        <f t="shared" si="1"/>
        <v>#REF!</v>
      </c>
      <c r="O26" s="256">
        <v>1150</v>
      </c>
      <c r="P26" s="1335"/>
      <c r="Q26" s="1342"/>
    </row>
    <row r="27" spans="1:17" ht="20.100000000000001" customHeight="1">
      <c r="A27" s="118">
        <v>14</v>
      </c>
      <c r="B27" s="1395"/>
      <c r="C27" s="1403" t="s">
        <v>61</v>
      </c>
      <c r="D27" s="154" t="s">
        <v>337</v>
      </c>
      <c r="E27" s="155">
        <v>1220</v>
      </c>
      <c r="F27" s="156"/>
      <c r="G27" s="155">
        <v>1220</v>
      </c>
      <c r="H27" s="157" t="s">
        <v>127</v>
      </c>
      <c r="I27" s="258"/>
      <c r="J27" s="233">
        <f t="shared" si="2"/>
        <v>1311.8279569892472</v>
      </c>
      <c r="K27" s="259">
        <v>0</v>
      </c>
      <c r="L27" s="259">
        <v>0</v>
      </c>
      <c r="M27" s="259">
        <v>100</v>
      </c>
      <c r="N27" s="260" t="e">
        <f t="shared" si="1"/>
        <v>#REF!</v>
      </c>
      <c r="O27" s="261">
        <v>1050</v>
      </c>
      <c r="P27" s="1336" t="s">
        <v>320</v>
      </c>
      <c r="Q27" s="1343" t="s">
        <v>338</v>
      </c>
    </row>
    <row r="28" spans="1:17" ht="20.100000000000001" customHeight="1">
      <c r="A28" s="118">
        <v>15</v>
      </c>
      <c r="B28" s="1395"/>
      <c r="C28" s="1331"/>
      <c r="D28" s="145" t="s">
        <v>339</v>
      </c>
      <c r="E28" s="133">
        <v>1160</v>
      </c>
      <c r="F28" s="134"/>
      <c r="G28" s="133">
        <v>1160</v>
      </c>
      <c r="H28" s="135" t="s">
        <v>236</v>
      </c>
      <c r="I28" s="223"/>
      <c r="J28" s="224">
        <f t="shared" si="2"/>
        <v>1247.3118279569892</v>
      </c>
      <c r="K28" s="119">
        <v>0</v>
      </c>
      <c r="L28" s="119">
        <v>0</v>
      </c>
      <c r="M28" s="119">
        <v>100</v>
      </c>
      <c r="N28" s="246" t="e">
        <f t="shared" si="1"/>
        <v>#REF!</v>
      </c>
      <c r="O28" s="226">
        <v>1000</v>
      </c>
      <c r="P28" s="1334"/>
      <c r="Q28" s="1341"/>
    </row>
    <row r="29" spans="1:17" ht="20.100000000000001" customHeight="1">
      <c r="A29" s="158">
        <v>16</v>
      </c>
      <c r="B29" s="1396"/>
      <c r="C29" s="1331"/>
      <c r="D29" s="145" t="s">
        <v>340</v>
      </c>
      <c r="E29" s="133">
        <v>1095</v>
      </c>
      <c r="F29" s="134"/>
      <c r="G29" s="133">
        <v>1095</v>
      </c>
      <c r="H29" s="135" t="s">
        <v>341</v>
      </c>
      <c r="I29" s="223"/>
      <c r="J29" s="224">
        <f t="shared" si="2"/>
        <v>1177.4193548387095</v>
      </c>
      <c r="K29" s="119">
        <v>0</v>
      </c>
      <c r="L29" s="119">
        <v>0</v>
      </c>
      <c r="M29" s="119">
        <v>100</v>
      </c>
      <c r="N29" s="246" t="e">
        <f t="shared" si="1"/>
        <v>#REF!</v>
      </c>
      <c r="O29" s="226">
        <v>950</v>
      </c>
      <c r="P29" s="1334"/>
      <c r="Q29" s="1341"/>
    </row>
    <row r="30" spans="1:17" ht="20.100000000000001" customHeight="1">
      <c r="A30" s="127">
        <v>17</v>
      </c>
      <c r="B30" s="1396"/>
      <c r="C30" s="1331"/>
      <c r="D30" s="146" t="s">
        <v>342</v>
      </c>
      <c r="E30" s="147">
        <v>1035</v>
      </c>
      <c r="F30" s="159"/>
      <c r="G30" s="147">
        <v>1035</v>
      </c>
      <c r="H30" s="149" t="s">
        <v>343</v>
      </c>
      <c r="I30" s="247"/>
      <c r="J30" s="248">
        <f t="shared" si="2"/>
        <v>1112.9032258064515</v>
      </c>
      <c r="K30" s="249">
        <v>0</v>
      </c>
      <c r="L30" s="249">
        <v>0</v>
      </c>
      <c r="M30" s="249">
        <v>100</v>
      </c>
      <c r="N30" s="250" t="e">
        <f t="shared" si="1"/>
        <v>#REF!</v>
      </c>
      <c r="O30" s="251">
        <v>900</v>
      </c>
      <c r="P30" s="1334"/>
      <c r="Q30" s="1341"/>
    </row>
    <row r="31" spans="1:17" s="89" customFormat="1" ht="21">
      <c r="A31" s="160">
        <v>18</v>
      </c>
      <c r="B31" s="1397" t="s">
        <v>344</v>
      </c>
      <c r="C31" s="1405" t="s">
        <v>61</v>
      </c>
      <c r="D31" s="161" t="s">
        <v>345</v>
      </c>
      <c r="E31" s="162" t="s">
        <v>125</v>
      </c>
      <c r="F31" s="162"/>
      <c r="G31" s="163">
        <v>4100</v>
      </c>
      <c r="H31" s="164" t="s">
        <v>110</v>
      </c>
      <c r="I31" s="232"/>
      <c r="J31" s="262">
        <f t="shared" si="2"/>
        <v>4408.6021505376339</v>
      </c>
      <c r="K31" s="161">
        <v>1354</v>
      </c>
      <c r="L31" s="263">
        <v>0</v>
      </c>
      <c r="M31" s="263">
        <v>100</v>
      </c>
      <c r="N31" s="264" t="e">
        <f t="shared" si="1"/>
        <v>#REF!</v>
      </c>
      <c r="O31" s="245">
        <v>2160</v>
      </c>
      <c r="P31" s="1337" t="s">
        <v>320</v>
      </c>
      <c r="Q31" s="1344" t="s">
        <v>321</v>
      </c>
    </row>
    <row r="32" spans="1:17" s="89" customFormat="1" ht="21">
      <c r="A32" s="165">
        <v>19</v>
      </c>
      <c r="B32" s="1398"/>
      <c r="C32" s="1405"/>
      <c r="D32" s="166" t="s">
        <v>346</v>
      </c>
      <c r="E32" s="138" t="s">
        <v>125</v>
      </c>
      <c r="F32" s="138"/>
      <c r="G32" s="137">
        <v>3000</v>
      </c>
      <c r="H32" s="138" t="s">
        <v>112</v>
      </c>
      <c r="I32" s="223"/>
      <c r="J32" s="265">
        <f t="shared" si="2"/>
        <v>3225.8064516129029</v>
      </c>
      <c r="K32" s="166">
        <v>698</v>
      </c>
      <c r="L32" s="266">
        <v>0</v>
      </c>
      <c r="M32" s="266">
        <v>100</v>
      </c>
      <c r="N32" s="267" t="e">
        <f t="shared" si="1"/>
        <v>#REF!</v>
      </c>
      <c r="O32" s="226">
        <v>1800</v>
      </c>
      <c r="P32" s="1338"/>
      <c r="Q32" s="1344"/>
    </row>
    <row r="33" spans="1:19" s="89" customFormat="1" ht="21">
      <c r="A33" s="160">
        <v>20</v>
      </c>
      <c r="B33" s="1398"/>
      <c r="C33" s="1405"/>
      <c r="D33" s="167" t="s">
        <v>347</v>
      </c>
      <c r="E33" s="138" t="s">
        <v>125</v>
      </c>
      <c r="F33" s="138"/>
      <c r="G33" s="137">
        <v>2700</v>
      </c>
      <c r="H33" s="138" t="s">
        <v>114</v>
      </c>
      <c r="I33" s="223"/>
      <c r="J33" s="265">
        <f t="shared" si="2"/>
        <v>2903.2258064516127</v>
      </c>
      <c r="K33" s="166">
        <v>592</v>
      </c>
      <c r="L33" s="266">
        <v>0</v>
      </c>
      <c r="M33" s="266">
        <v>100</v>
      </c>
      <c r="N33" s="267" t="e">
        <f t="shared" si="1"/>
        <v>#REF!</v>
      </c>
      <c r="O33" s="226">
        <v>1650</v>
      </c>
      <c r="P33" s="1338"/>
      <c r="Q33" s="1344"/>
      <c r="S33" s="90"/>
    </row>
    <row r="34" spans="1:19" s="89" customFormat="1" ht="21">
      <c r="A34" s="165">
        <v>21</v>
      </c>
      <c r="B34" s="1398"/>
      <c r="C34" s="1405"/>
      <c r="D34" s="167" t="s">
        <v>348</v>
      </c>
      <c r="E34" s="138" t="s">
        <v>125</v>
      </c>
      <c r="F34" s="138"/>
      <c r="G34" s="137">
        <v>2530</v>
      </c>
      <c r="H34" s="138" t="s">
        <v>116</v>
      </c>
      <c r="I34" s="223"/>
      <c r="J34" s="265">
        <f t="shared" si="2"/>
        <v>2720.4301075268818</v>
      </c>
      <c r="K34" s="268">
        <v>592</v>
      </c>
      <c r="L34" s="266">
        <v>0</v>
      </c>
      <c r="M34" s="266">
        <v>100</v>
      </c>
      <c r="N34" s="267" t="e">
        <f t="shared" si="1"/>
        <v>#REF!</v>
      </c>
      <c r="O34" s="226">
        <v>1550</v>
      </c>
      <c r="P34" s="1338"/>
      <c r="Q34" s="1344"/>
      <c r="S34" s="90"/>
    </row>
    <row r="35" spans="1:19" s="89" customFormat="1" ht="21">
      <c r="A35" s="160">
        <v>22</v>
      </c>
      <c r="B35" s="1398"/>
      <c r="C35" s="1405"/>
      <c r="D35" s="167" t="s">
        <v>349</v>
      </c>
      <c r="E35" s="138" t="s">
        <v>125</v>
      </c>
      <c r="F35" s="138"/>
      <c r="G35" s="137">
        <v>2320</v>
      </c>
      <c r="H35" s="138" t="s">
        <v>118</v>
      </c>
      <c r="I35" s="223"/>
      <c r="J35" s="265">
        <f t="shared" si="2"/>
        <v>2494.6236559139784</v>
      </c>
      <c r="K35" s="166">
        <v>502</v>
      </c>
      <c r="L35" s="266">
        <v>0</v>
      </c>
      <c r="M35" s="266">
        <v>100</v>
      </c>
      <c r="N35" s="267" t="e">
        <f t="shared" si="1"/>
        <v>#REF!</v>
      </c>
      <c r="O35" s="226">
        <v>1450</v>
      </c>
      <c r="P35" s="1338"/>
      <c r="Q35" s="1344"/>
      <c r="S35" s="90"/>
    </row>
    <row r="36" spans="1:19" s="89" customFormat="1" ht="21">
      <c r="A36" s="165">
        <v>23</v>
      </c>
      <c r="B36" s="1398"/>
      <c r="C36" s="1405"/>
      <c r="D36" s="167" t="s">
        <v>350</v>
      </c>
      <c r="E36" s="168" t="s">
        <v>125</v>
      </c>
      <c r="F36" s="168"/>
      <c r="G36" s="169">
        <v>2120</v>
      </c>
      <c r="H36" s="138" t="s">
        <v>120</v>
      </c>
      <c r="I36" s="247"/>
      <c r="J36" s="265">
        <f t="shared" si="2"/>
        <v>2279.5698924731182</v>
      </c>
      <c r="K36" s="166">
        <v>426</v>
      </c>
      <c r="L36" s="266">
        <v>0</v>
      </c>
      <c r="M36" s="266">
        <v>100</v>
      </c>
      <c r="N36" s="269" t="e">
        <f t="shared" si="1"/>
        <v>#REF!</v>
      </c>
      <c r="O36" s="251">
        <v>1350</v>
      </c>
      <c r="P36" s="1338"/>
      <c r="Q36" s="1344"/>
      <c r="S36" s="90"/>
    </row>
    <row r="37" spans="1:19" s="89" customFormat="1" ht="21">
      <c r="A37" s="160">
        <v>24</v>
      </c>
      <c r="B37" s="1398"/>
      <c r="C37" s="1405"/>
      <c r="D37" s="167" t="s">
        <v>351</v>
      </c>
      <c r="E37" s="138" t="s">
        <v>125</v>
      </c>
      <c r="F37" s="138"/>
      <c r="G37" s="137">
        <v>1920</v>
      </c>
      <c r="H37" s="138" t="s">
        <v>122</v>
      </c>
      <c r="I37" s="223"/>
      <c r="J37" s="265">
        <f t="shared" si="2"/>
        <v>2064.516129032258</v>
      </c>
      <c r="K37" s="166">
        <v>360</v>
      </c>
      <c r="L37" s="266">
        <v>0</v>
      </c>
      <c r="M37" s="266">
        <v>100</v>
      </c>
      <c r="N37" s="267" t="e">
        <f t="shared" si="1"/>
        <v>#REF!</v>
      </c>
      <c r="O37" s="226">
        <v>1250</v>
      </c>
      <c r="P37" s="1338"/>
      <c r="Q37" s="1344"/>
      <c r="S37" s="90"/>
    </row>
    <row r="38" spans="1:19" s="89" customFormat="1" ht="21">
      <c r="A38" s="165">
        <v>25</v>
      </c>
      <c r="B38" s="1398"/>
      <c r="C38" s="1405"/>
      <c r="D38" s="170" t="s">
        <v>352</v>
      </c>
      <c r="E38" s="171" t="s">
        <v>125</v>
      </c>
      <c r="F38" s="171"/>
      <c r="G38" s="172">
        <v>1720</v>
      </c>
      <c r="H38" s="171" t="s">
        <v>124</v>
      </c>
      <c r="I38" s="252"/>
      <c r="J38" s="270">
        <f t="shared" si="2"/>
        <v>1849.4623655913977</v>
      </c>
      <c r="K38" s="271">
        <v>306</v>
      </c>
      <c r="L38" s="272">
        <v>0</v>
      </c>
      <c r="M38" s="272">
        <v>100</v>
      </c>
      <c r="N38" s="273" t="e">
        <f t="shared" si="1"/>
        <v>#REF!</v>
      </c>
      <c r="O38" s="256">
        <v>1150</v>
      </c>
      <c r="P38" s="1338"/>
      <c r="Q38" s="1344"/>
      <c r="S38" s="90"/>
    </row>
    <row r="39" spans="1:19" s="89" customFormat="1" ht="21">
      <c r="A39" s="160">
        <v>26</v>
      </c>
      <c r="B39" s="1398"/>
      <c r="C39" s="1405"/>
      <c r="D39" s="173" t="s">
        <v>353</v>
      </c>
      <c r="E39" s="174" t="s">
        <v>125</v>
      </c>
      <c r="F39" s="175"/>
      <c r="G39" s="174">
        <v>1620</v>
      </c>
      <c r="H39" s="175" t="s">
        <v>127</v>
      </c>
      <c r="I39" s="274"/>
      <c r="J39" s="275">
        <f t="shared" si="2"/>
        <v>1741.9354838709676</v>
      </c>
      <c r="K39" s="276">
        <v>306</v>
      </c>
      <c r="L39" s="277">
        <v>0</v>
      </c>
      <c r="M39" s="277">
        <v>100</v>
      </c>
      <c r="N39" s="278" t="e">
        <f t="shared" si="1"/>
        <v>#REF!</v>
      </c>
      <c r="O39" s="259">
        <v>1050</v>
      </c>
      <c r="P39" s="1338"/>
      <c r="Q39" s="1345" t="s">
        <v>354</v>
      </c>
      <c r="S39" s="90"/>
    </row>
    <row r="40" spans="1:19" s="89" customFormat="1" ht="21">
      <c r="A40" s="165">
        <v>27</v>
      </c>
      <c r="B40" s="1398"/>
      <c r="C40" s="1405"/>
      <c r="D40" s="167" t="s">
        <v>355</v>
      </c>
      <c r="E40" s="137" t="s">
        <v>125</v>
      </c>
      <c r="F40" s="138"/>
      <c r="G40" s="137">
        <v>1530</v>
      </c>
      <c r="H40" s="138" t="s">
        <v>236</v>
      </c>
      <c r="I40" s="239"/>
      <c r="J40" s="240">
        <f t="shared" si="2"/>
        <v>1645.1612903225805</v>
      </c>
      <c r="K40" s="166">
        <v>306</v>
      </c>
      <c r="L40" s="266">
        <v>0</v>
      </c>
      <c r="M40" s="266">
        <v>100</v>
      </c>
      <c r="N40" s="267" t="e">
        <f t="shared" si="1"/>
        <v>#REF!</v>
      </c>
      <c r="O40" s="119">
        <v>1000</v>
      </c>
      <c r="P40" s="1338"/>
      <c r="Q40" s="1346"/>
      <c r="S40" s="90"/>
    </row>
    <row r="41" spans="1:19" s="89" customFormat="1" ht="21">
      <c r="A41" s="160">
        <v>28</v>
      </c>
      <c r="B41" s="1398"/>
      <c r="C41" s="1405"/>
      <c r="D41" s="167" t="s">
        <v>356</v>
      </c>
      <c r="E41" s="137" t="s">
        <v>125</v>
      </c>
      <c r="F41" s="138"/>
      <c r="G41" s="169">
        <v>1460</v>
      </c>
      <c r="H41" s="138" t="s">
        <v>341</v>
      </c>
      <c r="I41" s="239"/>
      <c r="J41" s="240">
        <f t="shared" si="2"/>
        <v>1569.8924731182794</v>
      </c>
      <c r="K41" s="166">
        <v>306</v>
      </c>
      <c r="L41" s="266">
        <v>0</v>
      </c>
      <c r="M41" s="266">
        <v>100</v>
      </c>
      <c r="N41" s="267" t="e">
        <f t="shared" si="1"/>
        <v>#REF!</v>
      </c>
      <c r="O41" s="119">
        <v>950</v>
      </c>
      <c r="P41" s="1338"/>
      <c r="Q41" s="1346"/>
      <c r="S41" s="90"/>
    </row>
    <row r="42" spans="1:19" s="89" customFormat="1" ht="21">
      <c r="A42" s="176">
        <v>29</v>
      </c>
      <c r="B42" s="1399"/>
      <c r="C42" s="1406"/>
      <c r="D42" s="177" t="s">
        <v>357</v>
      </c>
      <c r="E42" s="178" t="s">
        <v>125</v>
      </c>
      <c r="F42" s="179"/>
      <c r="G42" s="180">
        <v>1400</v>
      </c>
      <c r="H42" s="181" t="s">
        <v>343</v>
      </c>
      <c r="I42" s="279"/>
      <c r="J42" s="280">
        <f t="shared" si="2"/>
        <v>1505.3763440860214</v>
      </c>
      <c r="K42" s="281">
        <v>306</v>
      </c>
      <c r="L42" s="282">
        <v>0</v>
      </c>
      <c r="M42" s="282">
        <v>100</v>
      </c>
      <c r="N42" s="283" t="e">
        <f t="shared" si="1"/>
        <v>#REF!</v>
      </c>
      <c r="O42" s="284">
        <v>900</v>
      </c>
      <c r="P42" s="1339"/>
      <c r="Q42" s="1347"/>
      <c r="S42" s="90"/>
    </row>
    <row r="43" spans="1:19">
      <c r="A43" s="182"/>
      <c r="B43" s="183"/>
      <c r="D43" s="184"/>
      <c r="E43" s="185"/>
      <c r="F43" s="185"/>
      <c r="G43" s="185"/>
      <c r="H43" s="185"/>
      <c r="I43" s="185"/>
      <c r="J43" s="185"/>
      <c r="K43" s="285"/>
      <c r="L43" s="103"/>
      <c r="M43" s="103"/>
      <c r="N43" s="103"/>
      <c r="O43" s="286"/>
      <c r="P43" s="286"/>
    </row>
    <row r="44" spans="1:19" ht="16.350000000000001" customHeight="1">
      <c r="A44" s="94" t="s">
        <v>148</v>
      </c>
      <c r="D44" s="103"/>
      <c r="E44" s="103"/>
      <c r="G44" s="1322" t="s">
        <v>149</v>
      </c>
      <c r="H44" s="1323"/>
      <c r="I44" s="1323"/>
      <c r="J44" s="1323"/>
      <c r="K44" s="1323"/>
      <c r="L44" s="1323"/>
      <c r="M44" s="1323"/>
      <c r="N44" s="1323"/>
      <c r="O44" s="1323"/>
      <c r="P44" s="1323"/>
      <c r="Q44" s="1324"/>
    </row>
    <row r="45" spans="1:19" ht="16.350000000000001" customHeight="1">
      <c r="A45" s="1386" t="s">
        <v>150</v>
      </c>
      <c r="B45" s="1325" t="s">
        <v>151</v>
      </c>
      <c r="C45" s="1326"/>
      <c r="D45" s="1325" t="s">
        <v>152</v>
      </c>
      <c r="E45" s="1326"/>
      <c r="F45" s="1327"/>
      <c r="G45" s="1325" t="s">
        <v>358</v>
      </c>
      <c r="H45" s="1326"/>
      <c r="I45" s="1326"/>
      <c r="J45" s="1326"/>
      <c r="K45" s="1327"/>
      <c r="L45" s="287" t="s">
        <v>359</v>
      </c>
      <c r="M45" s="288"/>
      <c r="N45" s="288"/>
      <c r="O45" s="288"/>
      <c r="P45" s="1325" t="s">
        <v>69</v>
      </c>
      <c r="Q45" s="1327"/>
    </row>
    <row r="46" spans="1:19" ht="16.350000000000001" customHeight="1">
      <c r="A46" s="1387"/>
      <c r="B46" s="1407"/>
      <c r="C46" s="1408"/>
      <c r="D46" s="186" t="s">
        <v>360</v>
      </c>
      <c r="E46" s="187" t="s">
        <v>156</v>
      </c>
      <c r="F46" s="188" t="s">
        <v>157</v>
      </c>
      <c r="G46" s="186" t="s">
        <v>360</v>
      </c>
      <c r="H46" s="1356" t="s">
        <v>158</v>
      </c>
      <c r="I46" s="1357"/>
      <c r="J46" s="289" t="s">
        <v>157</v>
      </c>
      <c r="K46" s="290"/>
      <c r="L46" s="291"/>
      <c r="M46" s="1358"/>
      <c r="N46" s="1359"/>
      <c r="O46" s="292"/>
      <c r="P46" s="186" t="s">
        <v>88</v>
      </c>
      <c r="Q46" s="304" t="s">
        <v>159</v>
      </c>
      <c r="S46" s="32"/>
    </row>
    <row r="47" spans="1:19" ht="16.350000000000001" customHeight="1">
      <c r="A47" s="189">
        <v>1</v>
      </c>
      <c r="B47" s="1360" t="s">
        <v>361</v>
      </c>
      <c r="C47" s="1361"/>
      <c r="D47" s="190" t="s">
        <v>362</v>
      </c>
      <c r="E47" s="191">
        <v>315</v>
      </c>
      <c r="F47" s="192">
        <v>6654</v>
      </c>
      <c r="G47" s="190">
        <v>8409</v>
      </c>
      <c r="H47" s="1362">
        <v>399</v>
      </c>
      <c r="I47" s="1362"/>
      <c r="J47" s="191">
        <v>8808</v>
      </c>
      <c r="K47" s="192"/>
      <c r="L47" s="190"/>
      <c r="M47" s="1362"/>
      <c r="N47" s="1362"/>
      <c r="O47" s="191"/>
      <c r="P47" s="293" t="s">
        <v>363</v>
      </c>
      <c r="Q47" s="305" t="s">
        <v>363</v>
      </c>
      <c r="S47" s="32"/>
    </row>
    <row r="48" spans="1:19" ht="16.350000000000001" customHeight="1">
      <c r="A48" s="193">
        <v>2</v>
      </c>
      <c r="B48" s="1363" t="s">
        <v>364</v>
      </c>
      <c r="C48" s="1364"/>
      <c r="D48" s="195" t="s">
        <v>365</v>
      </c>
      <c r="E48" s="196">
        <v>315</v>
      </c>
      <c r="F48" s="197">
        <v>2663</v>
      </c>
      <c r="G48" s="195">
        <v>3201</v>
      </c>
      <c r="H48" s="1365">
        <v>399</v>
      </c>
      <c r="I48" s="1365"/>
      <c r="J48" s="196">
        <v>3600</v>
      </c>
      <c r="K48" s="197"/>
      <c r="L48" s="195"/>
      <c r="M48" s="1365"/>
      <c r="N48" s="1365"/>
      <c r="O48" s="196"/>
      <c r="P48" s="294" t="s">
        <v>363</v>
      </c>
      <c r="Q48" s="306" t="s">
        <v>363</v>
      </c>
      <c r="S48" s="32"/>
    </row>
    <row r="49" spans="1:19" ht="16.5" customHeight="1">
      <c r="A49" s="193">
        <v>3</v>
      </c>
      <c r="B49" s="1363" t="s">
        <v>366</v>
      </c>
      <c r="C49" s="1366"/>
      <c r="D49" s="195" t="s">
        <v>367</v>
      </c>
      <c r="E49" s="196">
        <v>315</v>
      </c>
      <c r="F49" s="196">
        <v>1375</v>
      </c>
      <c r="G49" s="195">
        <v>1664</v>
      </c>
      <c r="H49" s="1367">
        <v>399</v>
      </c>
      <c r="I49" s="1368"/>
      <c r="J49" s="194">
        <v>2063</v>
      </c>
      <c r="K49" s="197"/>
      <c r="L49" s="195"/>
      <c r="M49" s="1367"/>
      <c r="N49" s="1368"/>
      <c r="O49" s="198"/>
      <c r="P49" s="295" t="s">
        <v>363</v>
      </c>
      <c r="Q49" s="306" t="s">
        <v>363</v>
      </c>
      <c r="S49" s="32"/>
    </row>
    <row r="50" spans="1:19" ht="16.5" customHeight="1">
      <c r="A50" s="199">
        <v>4</v>
      </c>
      <c r="B50" s="1409" t="s">
        <v>368</v>
      </c>
      <c r="C50" s="1410"/>
      <c r="D50" s="200">
        <v>1400</v>
      </c>
      <c r="E50" s="201">
        <v>315</v>
      </c>
      <c r="F50" s="201">
        <v>1715</v>
      </c>
      <c r="G50" s="200">
        <v>1664</v>
      </c>
      <c r="H50" s="1348">
        <v>399</v>
      </c>
      <c r="I50" s="1349"/>
      <c r="J50" s="296">
        <v>2063</v>
      </c>
      <c r="K50" s="297"/>
      <c r="L50" s="200" t="s">
        <v>369</v>
      </c>
      <c r="M50" s="1348">
        <v>203</v>
      </c>
      <c r="N50" s="1349"/>
      <c r="O50" s="202">
        <v>1203</v>
      </c>
      <c r="P50" s="298" t="s">
        <v>370</v>
      </c>
      <c r="Q50" s="307" t="s">
        <v>370</v>
      </c>
      <c r="S50" s="32"/>
    </row>
    <row r="51" spans="1:19" ht="15.6">
      <c r="A51" s="203" t="s">
        <v>168</v>
      </c>
      <c r="B51" s="204"/>
      <c r="S51" s="32"/>
    </row>
    <row r="52" spans="1:19" ht="15.6">
      <c r="A52" s="205" t="s">
        <v>371</v>
      </c>
      <c r="B52" s="204"/>
      <c r="S52" s="32"/>
    </row>
    <row r="53" spans="1:19" ht="15.6">
      <c r="A53" s="206" t="s">
        <v>372</v>
      </c>
      <c r="B53" s="207"/>
      <c r="S53" s="32"/>
    </row>
    <row r="54" spans="1:19" ht="15.6">
      <c r="A54" s="203" t="s">
        <v>169</v>
      </c>
      <c r="B54" s="204"/>
      <c r="S54" s="32"/>
    </row>
    <row r="55" spans="1:19" ht="15.6">
      <c r="A55" s="208" t="s">
        <v>172</v>
      </c>
      <c r="B55" s="209"/>
      <c r="S55" s="32"/>
    </row>
    <row r="56" spans="1:19" ht="15.6">
      <c r="A56" s="206" t="s">
        <v>373</v>
      </c>
      <c r="B56" s="206"/>
      <c r="S56" s="32"/>
    </row>
    <row r="57" spans="1:19" ht="15.6">
      <c r="A57" s="210" t="s">
        <v>374</v>
      </c>
      <c r="B57" s="206"/>
      <c r="S57" s="32"/>
    </row>
    <row r="58" spans="1:19" s="32" customFormat="1" ht="13.2">
      <c r="A58" s="1132" t="s">
        <v>173</v>
      </c>
      <c r="B58" s="1133"/>
      <c r="C58" s="1133"/>
      <c r="D58" s="62" t="s">
        <v>174</v>
      </c>
      <c r="E58" s="1135" t="s">
        <v>175</v>
      </c>
      <c r="F58" s="1133"/>
      <c r="G58" s="1133"/>
      <c r="H58" s="1133"/>
      <c r="I58" s="1133"/>
      <c r="J58" s="1133"/>
      <c r="K58" s="1133"/>
      <c r="L58" s="1133"/>
      <c r="M58" s="1133"/>
      <c r="N58" s="1133"/>
      <c r="O58" s="1133"/>
      <c r="P58" s="1133"/>
      <c r="Q58" s="1136"/>
    </row>
    <row r="59" spans="1:19" s="32" customFormat="1" ht="18">
      <c r="A59" s="63">
        <v>1</v>
      </c>
      <c r="B59" s="1350" t="s">
        <v>176</v>
      </c>
      <c r="C59" s="1351"/>
      <c r="D59" s="64"/>
      <c r="E59" s="1352" t="s">
        <v>375</v>
      </c>
      <c r="F59" s="1353"/>
      <c r="G59" s="1353"/>
      <c r="H59" s="1353"/>
      <c r="I59" s="1353"/>
      <c r="J59" s="1353"/>
      <c r="K59" s="1353"/>
      <c r="L59" s="1353"/>
      <c r="M59" s="1353"/>
      <c r="N59" s="1353"/>
      <c r="O59" s="1353"/>
      <c r="P59" s="1353"/>
      <c r="Q59" s="1354"/>
    </row>
    <row r="60" spans="1:19" s="32" customFormat="1" ht="18">
      <c r="A60" s="65">
        <v>2</v>
      </c>
      <c r="B60" s="1355" t="s">
        <v>177</v>
      </c>
      <c r="C60" s="1355"/>
      <c r="D60" s="66"/>
      <c r="E60" s="1148" t="s">
        <v>376</v>
      </c>
      <c r="F60" s="1157"/>
      <c r="G60" s="1157"/>
      <c r="H60" s="1157"/>
      <c r="I60" s="1157"/>
      <c r="J60" s="1157"/>
      <c r="K60" s="1157"/>
      <c r="L60" s="1157"/>
      <c r="M60" s="1157"/>
      <c r="N60" s="1157"/>
      <c r="O60" s="1157"/>
      <c r="P60" s="1157"/>
      <c r="Q60" s="1158"/>
    </row>
    <row r="61" spans="1:19" s="32" customFormat="1" ht="18">
      <c r="A61" s="67">
        <v>3</v>
      </c>
      <c r="B61" s="1369" t="s">
        <v>178</v>
      </c>
      <c r="C61" s="1369"/>
      <c r="D61" s="66"/>
      <c r="E61" s="1156" t="s">
        <v>377</v>
      </c>
      <c r="F61" s="1157"/>
      <c r="G61" s="1157"/>
      <c r="H61" s="1157"/>
      <c r="I61" s="1157"/>
      <c r="J61" s="1157"/>
      <c r="K61" s="1157"/>
      <c r="L61" s="1157"/>
      <c r="M61" s="1157"/>
      <c r="N61" s="1157"/>
      <c r="O61" s="1157"/>
      <c r="P61" s="1157"/>
      <c r="Q61" s="1158"/>
    </row>
    <row r="62" spans="1:19" s="32" customFormat="1" ht="18">
      <c r="A62" s="1162">
        <v>4</v>
      </c>
      <c r="B62" s="1369" t="s">
        <v>179</v>
      </c>
      <c r="C62" s="1369"/>
      <c r="D62" s="64"/>
      <c r="E62" s="1165"/>
      <c r="F62" s="1166"/>
      <c r="G62" s="1166"/>
      <c r="H62" s="1166"/>
      <c r="I62" s="1166"/>
      <c r="J62" s="1166"/>
      <c r="K62" s="1166"/>
      <c r="L62" s="1166"/>
      <c r="M62" s="1166"/>
      <c r="N62" s="1166"/>
      <c r="O62" s="1166"/>
      <c r="P62" s="1166"/>
      <c r="Q62" s="1167"/>
    </row>
    <row r="63" spans="1:19" s="32" customFormat="1">
      <c r="A63" s="1164"/>
      <c r="B63" s="1370" t="s">
        <v>180</v>
      </c>
      <c r="C63" s="1370"/>
      <c r="D63" s="69"/>
      <c r="E63" s="1371" t="s">
        <v>378</v>
      </c>
      <c r="F63" s="1372"/>
      <c r="G63" s="1372"/>
      <c r="H63" s="1372"/>
      <c r="I63" s="1372"/>
      <c r="J63" s="1372"/>
      <c r="K63" s="1372"/>
      <c r="L63" s="1372"/>
      <c r="M63" s="1372"/>
      <c r="N63" s="1372"/>
      <c r="O63" s="1372"/>
      <c r="P63" s="1372"/>
      <c r="Q63" s="1373"/>
    </row>
    <row r="64" spans="1:19" s="32" customFormat="1" ht="18">
      <c r="A64" s="1164"/>
      <c r="B64" s="1370" t="s">
        <v>181</v>
      </c>
      <c r="C64" s="1370"/>
      <c r="D64" s="69"/>
      <c r="E64" s="1156" t="s">
        <v>377</v>
      </c>
      <c r="F64" s="1157"/>
      <c r="G64" s="1157"/>
      <c r="H64" s="1157"/>
      <c r="I64" s="1157"/>
      <c r="J64" s="1157"/>
      <c r="K64" s="1157"/>
      <c r="L64" s="1157"/>
      <c r="M64" s="1157"/>
      <c r="N64" s="1157"/>
      <c r="O64" s="1157"/>
      <c r="P64" s="1157"/>
      <c r="Q64" s="1158"/>
    </row>
    <row r="65" spans="1:17" s="32" customFormat="1" ht="18">
      <c r="A65" s="1164"/>
      <c r="B65" s="1370" t="s">
        <v>182</v>
      </c>
      <c r="C65" s="1370"/>
      <c r="D65" s="69"/>
      <c r="E65" s="1156" t="s">
        <v>377</v>
      </c>
      <c r="F65" s="1157"/>
      <c r="G65" s="1157"/>
      <c r="H65" s="1157"/>
      <c r="I65" s="1157"/>
      <c r="J65" s="1157"/>
      <c r="K65" s="1157"/>
      <c r="L65" s="1157"/>
      <c r="M65" s="1157"/>
      <c r="N65" s="1157"/>
      <c r="O65" s="1157"/>
      <c r="P65" s="1157"/>
      <c r="Q65" s="1158"/>
    </row>
    <row r="66" spans="1:17" s="32" customFormat="1" ht="18">
      <c r="A66" s="1164"/>
      <c r="B66" s="1370" t="s">
        <v>183</v>
      </c>
      <c r="C66" s="1370"/>
      <c r="D66" s="69"/>
      <c r="E66" s="1156" t="s">
        <v>377</v>
      </c>
      <c r="F66" s="1157"/>
      <c r="G66" s="1157"/>
      <c r="H66" s="1157"/>
      <c r="I66" s="1157"/>
      <c r="J66" s="1157"/>
      <c r="K66" s="1157"/>
      <c r="L66" s="1157"/>
      <c r="M66" s="1157"/>
      <c r="N66" s="1157"/>
      <c r="O66" s="1157"/>
      <c r="P66" s="1157"/>
      <c r="Q66" s="1158"/>
    </row>
    <row r="67" spans="1:17" s="32" customFormat="1" ht="18">
      <c r="A67" s="1162">
        <v>5</v>
      </c>
      <c r="B67" s="1369" t="s">
        <v>184</v>
      </c>
      <c r="C67" s="1369"/>
      <c r="D67" s="66"/>
      <c r="E67" s="1156" t="s">
        <v>379</v>
      </c>
      <c r="F67" s="1157"/>
      <c r="G67" s="1157"/>
      <c r="H67" s="1157"/>
      <c r="I67" s="1157"/>
      <c r="J67" s="1157"/>
      <c r="K67" s="1157"/>
      <c r="L67" s="1157"/>
      <c r="M67" s="1157"/>
      <c r="N67" s="1157"/>
      <c r="O67" s="1157"/>
      <c r="P67" s="1157"/>
      <c r="Q67" s="1158"/>
    </row>
    <row r="68" spans="1:17" s="32" customFormat="1" ht="18">
      <c r="A68" s="1164"/>
      <c r="B68" s="1168" t="s">
        <v>185</v>
      </c>
      <c r="C68" s="1169"/>
      <c r="D68" s="69"/>
      <c r="E68" s="1156" t="s">
        <v>379</v>
      </c>
      <c r="F68" s="1157"/>
      <c r="G68" s="1157"/>
      <c r="H68" s="1157"/>
      <c r="I68" s="1157"/>
      <c r="J68" s="1157"/>
      <c r="K68" s="1157"/>
      <c r="L68" s="1157"/>
      <c r="M68" s="1157"/>
      <c r="N68" s="1157"/>
      <c r="O68" s="1157"/>
      <c r="P68" s="1157"/>
      <c r="Q68" s="1158"/>
    </row>
    <row r="69" spans="1:17" s="32" customFormat="1" ht="18">
      <c r="A69" s="70">
        <v>6</v>
      </c>
      <c r="B69" s="1369" t="s">
        <v>186</v>
      </c>
      <c r="C69" s="1369"/>
      <c r="D69" s="66" t="s">
        <v>187</v>
      </c>
      <c r="E69" s="1156" t="s">
        <v>380</v>
      </c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7" s="32" customFormat="1" ht="18">
      <c r="A70" s="70">
        <v>7</v>
      </c>
      <c r="B70" s="1369" t="s">
        <v>188</v>
      </c>
      <c r="C70" s="1369"/>
      <c r="D70" s="64"/>
      <c r="E70" s="1156" t="s">
        <v>381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7" s="32" customFormat="1" ht="18">
      <c r="A71" s="65">
        <v>8</v>
      </c>
      <c r="B71" s="1355" t="s">
        <v>189</v>
      </c>
      <c r="C71" s="1355"/>
      <c r="D71" s="69"/>
      <c r="E71" s="1374" t="s">
        <v>382</v>
      </c>
      <c r="F71" s="1375"/>
      <c r="G71" s="1375"/>
      <c r="H71" s="1375"/>
      <c r="I71" s="1375"/>
      <c r="J71" s="1375"/>
      <c r="K71" s="1375"/>
      <c r="L71" s="1375"/>
      <c r="M71" s="1375"/>
      <c r="N71" s="1375"/>
      <c r="O71" s="1375"/>
      <c r="P71" s="1375"/>
      <c r="Q71" s="1376"/>
    </row>
    <row r="72" spans="1:17" s="32" customFormat="1" ht="18">
      <c r="A72" s="1388">
        <v>9</v>
      </c>
      <c r="B72" s="1355" t="s">
        <v>192</v>
      </c>
      <c r="C72" s="1355"/>
      <c r="D72" s="66" t="s">
        <v>187</v>
      </c>
      <c r="E72" s="1156" t="s">
        <v>377</v>
      </c>
      <c r="F72" s="1157"/>
      <c r="G72" s="1157"/>
      <c r="H72" s="1157"/>
      <c r="I72" s="1157"/>
      <c r="J72" s="1157"/>
      <c r="K72" s="1157"/>
      <c r="L72" s="1157"/>
      <c r="M72" s="1157"/>
      <c r="N72" s="1157"/>
      <c r="O72" s="1157"/>
      <c r="P72" s="1157"/>
      <c r="Q72" s="1158"/>
    </row>
    <row r="73" spans="1:17" s="32" customFormat="1" ht="18">
      <c r="A73" s="1389"/>
      <c r="B73" s="1377"/>
      <c r="C73" s="1377"/>
      <c r="D73" s="66" t="s">
        <v>187</v>
      </c>
      <c r="E73" s="1156" t="s">
        <v>187</v>
      </c>
      <c r="F73" s="1157"/>
      <c r="G73" s="1157"/>
      <c r="H73" s="1157"/>
      <c r="I73" s="1157"/>
      <c r="J73" s="1157"/>
      <c r="K73" s="1157"/>
      <c r="L73" s="1157"/>
      <c r="M73" s="1157"/>
      <c r="N73" s="1157"/>
      <c r="O73" s="1157"/>
      <c r="P73" s="1157"/>
      <c r="Q73" s="1158"/>
    </row>
    <row r="74" spans="1:17" s="32" customFormat="1" ht="18">
      <c r="A74" s="1162">
        <v>10</v>
      </c>
      <c r="B74" s="1369" t="s">
        <v>193</v>
      </c>
      <c r="C74" s="1369"/>
      <c r="D74" s="64"/>
      <c r="E74" s="1378" t="s">
        <v>377</v>
      </c>
      <c r="F74" s="1379"/>
      <c r="G74" s="1379"/>
      <c r="H74" s="1379"/>
      <c r="I74" s="1379"/>
      <c r="J74" s="1379"/>
      <c r="K74" s="1379"/>
      <c r="L74" s="1379"/>
      <c r="M74" s="1379"/>
      <c r="N74" s="1379"/>
      <c r="O74" s="1379"/>
      <c r="P74" s="1379"/>
      <c r="Q74" s="1380"/>
    </row>
    <row r="75" spans="1:17" s="32" customFormat="1" ht="18">
      <c r="A75" s="1390"/>
      <c r="B75" s="1355" t="s">
        <v>194</v>
      </c>
      <c r="C75" s="1355"/>
      <c r="D75" s="71"/>
      <c r="E75" s="1148" t="s">
        <v>187</v>
      </c>
      <c r="F75" s="1149"/>
      <c r="G75" s="1149"/>
      <c r="H75" s="1149"/>
      <c r="I75" s="1149"/>
      <c r="J75" s="1149"/>
      <c r="K75" s="1149"/>
      <c r="L75" s="1149"/>
      <c r="M75" s="1149"/>
      <c r="N75" s="1149"/>
      <c r="O75" s="1149"/>
      <c r="P75" s="1149"/>
      <c r="Q75" s="1150"/>
    </row>
    <row r="76" spans="1:17" s="32" customFormat="1" ht="18">
      <c r="A76" s="1390"/>
      <c r="B76" s="1355" t="s">
        <v>195</v>
      </c>
      <c r="C76" s="1355"/>
      <c r="D76" s="66"/>
      <c r="E76" s="1352" t="s">
        <v>187</v>
      </c>
      <c r="F76" s="1353"/>
      <c r="G76" s="1353"/>
      <c r="H76" s="1353"/>
      <c r="I76" s="1353"/>
      <c r="J76" s="1353"/>
      <c r="K76" s="1353"/>
      <c r="L76" s="1353"/>
      <c r="M76" s="1353"/>
      <c r="N76" s="1353"/>
      <c r="O76" s="1353"/>
      <c r="P76" s="1353"/>
      <c r="Q76" s="1354"/>
    </row>
    <row r="77" spans="1:17" s="32" customFormat="1" ht="18">
      <c r="A77" s="67">
        <v>11</v>
      </c>
      <c r="B77" s="1369" t="s">
        <v>196</v>
      </c>
      <c r="C77" s="1369"/>
      <c r="D77" s="66" t="s">
        <v>187</v>
      </c>
      <c r="E77" s="1156" t="s">
        <v>383</v>
      </c>
      <c r="F77" s="1157"/>
      <c r="G77" s="1157"/>
      <c r="H77" s="1157"/>
      <c r="I77" s="1157"/>
      <c r="J77" s="1157"/>
      <c r="K77" s="1157"/>
      <c r="L77" s="1157"/>
      <c r="M77" s="1157"/>
      <c r="N77" s="1157"/>
      <c r="O77" s="1157"/>
      <c r="P77" s="1157"/>
      <c r="Q77" s="1158"/>
    </row>
    <row r="78" spans="1:17" s="32" customFormat="1" ht="18">
      <c r="A78" s="67">
        <v>12</v>
      </c>
      <c r="B78" s="1369" t="s">
        <v>197</v>
      </c>
      <c r="C78" s="1369"/>
      <c r="D78" s="66" t="s">
        <v>187</v>
      </c>
      <c r="E78" s="1156" t="s">
        <v>377</v>
      </c>
      <c r="F78" s="1157"/>
      <c r="G78" s="1157"/>
      <c r="H78" s="1157"/>
      <c r="I78" s="1157"/>
      <c r="J78" s="1157"/>
      <c r="K78" s="1157"/>
      <c r="L78" s="1157"/>
      <c r="M78" s="1157"/>
      <c r="N78" s="1157"/>
      <c r="O78" s="1157"/>
      <c r="P78" s="1157"/>
      <c r="Q78" s="1158"/>
    </row>
    <row r="79" spans="1:17" s="32" customFormat="1" ht="18">
      <c r="A79" s="1162">
        <v>15</v>
      </c>
      <c r="B79" s="1369" t="s">
        <v>200</v>
      </c>
      <c r="C79" s="1369"/>
      <c r="D79" s="66"/>
      <c r="E79" s="1165"/>
      <c r="F79" s="1166"/>
      <c r="G79" s="1166"/>
      <c r="H79" s="1166"/>
      <c r="I79" s="1166"/>
      <c r="J79" s="1166"/>
      <c r="K79" s="1166"/>
      <c r="L79" s="1166"/>
      <c r="M79" s="1166"/>
      <c r="N79" s="1166"/>
      <c r="O79" s="1166"/>
      <c r="P79" s="1166"/>
      <c r="Q79" s="1167"/>
    </row>
    <row r="80" spans="1:17" s="32" customFormat="1" ht="18">
      <c r="A80" s="1164"/>
      <c r="B80" s="1369" t="s">
        <v>201</v>
      </c>
      <c r="C80" s="1369"/>
      <c r="D80" s="66"/>
      <c r="E80" s="1156" t="s">
        <v>384</v>
      </c>
      <c r="F80" s="1157"/>
      <c r="G80" s="1157"/>
      <c r="H80" s="1157"/>
      <c r="I80" s="1157"/>
      <c r="J80" s="1157"/>
      <c r="K80" s="1157"/>
      <c r="L80" s="1157"/>
      <c r="M80" s="1157"/>
      <c r="N80" s="1157"/>
      <c r="O80" s="1157"/>
      <c r="P80" s="1157"/>
      <c r="Q80" s="1158"/>
    </row>
    <row r="81" spans="1:19" s="32" customFormat="1" ht="18">
      <c r="A81" s="1164"/>
      <c r="B81" s="1369" t="s">
        <v>202</v>
      </c>
      <c r="C81" s="1369"/>
      <c r="D81" s="66"/>
      <c r="E81" s="1156" t="s">
        <v>385</v>
      </c>
      <c r="F81" s="1157"/>
      <c r="G81" s="1157"/>
      <c r="H81" s="1157"/>
      <c r="I81" s="1157"/>
      <c r="J81" s="1157"/>
      <c r="K81" s="1157"/>
      <c r="L81" s="1157"/>
      <c r="M81" s="1157"/>
      <c r="N81" s="1157"/>
      <c r="O81" s="1157"/>
      <c r="P81" s="1157"/>
      <c r="Q81" s="1158"/>
    </row>
    <row r="82" spans="1:19" s="32" customFormat="1" ht="18">
      <c r="A82" s="1163"/>
      <c r="B82" s="1369" t="s">
        <v>203</v>
      </c>
      <c r="C82" s="1369"/>
      <c r="D82" s="66"/>
      <c r="E82" s="1156" t="s">
        <v>377</v>
      </c>
      <c r="F82" s="1157"/>
      <c r="G82" s="1157"/>
      <c r="H82" s="1157"/>
      <c r="I82" s="1157"/>
      <c r="J82" s="1157"/>
      <c r="K82" s="1157"/>
      <c r="L82" s="1157"/>
      <c r="M82" s="1157"/>
      <c r="N82" s="1157"/>
      <c r="O82" s="1157"/>
      <c r="P82" s="1157"/>
      <c r="Q82" s="1158"/>
    </row>
    <row r="83" spans="1:19" s="32" customFormat="1" ht="18">
      <c r="A83" s="1162">
        <v>16</v>
      </c>
      <c r="B83" s="1381" t="s">
        <v>204</v>
      </c>
      <c r="C83" s="1381"/>
      <c r="D83" s="66"/>
      <c r="E83" s="1165"/>
      <c r="F83" s="1166"/>
      <c r="G83" s="1166"/>
      <c r="H83" s="1166"/>
      <c r="I83" s="1166"/>
      <c r="J83" s="1166"/>
      <c r="K83" s="1166"/>
      <c r="L83" s="1166"/>
      <c r="M83" s="1166"/>
      <c r="N83" s="1166"/>
      <c r="O83" s="1166"/>
      <c r="P83" s="1166"/>
      <c r="Q83" s="1167"/>
    </row>
    <row r="84" spans="1:19" s="32" customFormat="1" ht="18">
      <c r="A84" s="1164"/>
      <c r="B84" s="1369" t="s">
        <v>205</v>
      </c>
      <c r="C84" s="1369"/>
      <c r="D84" s="66"/>
      <c r="E84" s="1156" t="s">
        <v>386</v>
      </c>
      <c r="F84" s="1157"/>
      <c r="G84" s="1157"/>
      <c r="H84" s="1157"/>
      <c r="I84" s="1157"/>
      <c r="J84" s="1157"/>
      <c r="K84" s="1157"/>
      <c r="L84" s="1157"/>
      <c r="M84" s="1157"/>
      <c r="N84" s="1157"/>
      <c r="O84" s="1157"/>
      <c r="P84" s="1157"/>
      <c r="Q84" s="1158"/>
    </row>
    <row r="85" spans="1:19" s="32" customFormat="1" ht="18">
      <c r="A85" s="1164"/>
      <c r="B85" s="1369" t="s">
        <v>206</v>
      </c>
      <c r="C85" s="1369"/>
      <c r="D85" s="66"/>
      <c r="E85" s="1156" t="s">
        <v>387</v>
      </c>
      <c r="F85" s="1157"/>
      <c r="G85" s="1157"/>
      <c r="H85" s="1157"/>
      <c r="I85" s="1157"/>
      <c r="J85" s="1157"/>
      <c r="K85" s="1157"/>
      <c r="L85" s="1157"/>
      <c r="M85" s="1157"/>
      <c r="N85" s="1157"/>
      <c r="O85" s="1157"/>
      <c r="P85" s="1157"/>
      <c r="Q85" s="1158"/>
    </row>
    <row r="86" spans="1:19" s="32" customFormat="1" ht="18">
      <c r="A86" s="1164"/>
      <c r="B86" s="1369" t="s">
        <v>207</v>
      </c>
      <c r="C86" s="1369"/>
      <c r="D86" s="66"/>
      <c r="E86" s="1156" t="s">
        <v>387</v>
      </c>
      <c r="F86" s="1157"/>
      <c r="G86" s="1157"/>
      <c r="H86" s="1157"/>
      <c r="I86" s="1157"/>
      <c r="J86" s="1157"/>
      <c r="K86" s="1157"/>
      <c r="L86" s="1157"/>
      <c r="M86" s="1157"/>
      <c r="N86" s="1157"/>
      <c r="O86" s="1157"/>
      <c r="P86" s="1157"/>
      <c r="Q86" s="1158"/>
      <c r="S86" s="90"/>
    </row>
    <row r="87" spans="1:19" s="32" customFormat="1" ht="18">
      <c r="A87" s="1163"/>
      <c r="B87" s="1369" t="s">
        <v>208</v>
      </c>
      <c r="C87" s="1369"/>
      <c r="D87" s="66"/>
      <c r="E87" s="1156" t="s">
        <v>388</v>
      </c>
      <c r="F87" s="1157"/>
      <c r="G87" s="1157"/>
      <c r="H87" s="1157"/>
      <c r="I87" s="1157"/>
      <c r="J87" s="1157"/>
      <c r="K87" s="1157"/>
      <c r="L87" s="1157"/>
      <c r="M87" s="1157"/>
      <c r="N87" s="1157"/>
      <c r="O87" s="1157"/>
      <c r="P87" s="1157"/>
      <c r="Q87" s="1158"/>
      <c r="S87" s="90"/>
    </row>
    <row r="88" spans="1:19" s="32" customFormat="1" ht="18">
      <c r="A88" s="1391">
        <v>18</v>
      </c>
      <c r="B88" s="1381" t="s">
        <v>209</v>
      </c>
      <c r="C88" s="1381"/>
      <c r="D88" s="84"/>
      <c r="E88" s="1165"/>
      <c r="F88" s="1166"/>
      <c r="G88" s="1166"/>
      <c r="H88" s="1166"/>
      <c r="I88" s="1166"/>
      <c r="J88" s="1166"/>
      <c r="K88" s="1166"/>
      <c r="L88" s="1166"/>
      <c r="M88" s="1166"/>
      <c r="N88" s="1166"/>
      <c r="O88" s="1166"/>
      <c r="P88" s="1166"/>
      <c r="Q88" s="1167"/>
      <c r="S88" s="90"/>
    </row>
    <row r="89" spans="1:19" s="32" customFormat="1" ht="18">
      <c r="A89" s="1392"/>
      <c r="B89" s="1369" t="s">
        <v>210</v>
      </c>
      <c r="C89" s="1369"/>
      <c r="D89" s="84"/>
      <c r="E89" s="1148" t="s">
        <v>389</v>
      </c>
      <c r="F89" s="1149"/>
      <c r="G89" s="1149"/>
      <c r="H89" s="1149"/>
      <c r="I89" s="1149"/>
      <c r="J89" s="1149"/>
      <c r="K89" s="1149"/>
      <c r="L89" s="1149"/>
      <c r="M89" s="1149"/>
      <c r="N89" s="1149"/>
      <c r="O89" s="1149"/>
      <c r="P89" s="1149"/>
      <c r="Q89" s="1150"/>
      <c r="S89" s="90"/>
    </row>
    <row r="90" spans="1:19" s="32" customFormat="1" ht="18">
      <c r="A90" s="1392"/>
      <c r="B90" s="1369" t="s">
        <v>211</v>
      </c>
      <c r="C90" s="1369"/>
      <c r="D90" s="84"/>
      <c r="E90" s="1156" t="s">
        <v>390</v>
      </c>
      <c r="F90" s="1157"/>
      <c r="G90" s="1157"/>
      <c r="H90" s="1157"/>
      <c r="I90" s="1157"/>
      <c r="J90" s="1157"/>
      <c r="K90" s="1157"/>
      <c r="L90" s="1157"/>
      <c r="M90" s="1157"/>
      <c r="N90" s="1157"/>
      <c r="O90" s="1157"/>
      <c r="P90" s="1157"/>
      <c r="Q90" s="1158"/>
      <c r="S90" s="90"/>
    </row>
    <row r="91" spans="1:19" s="32" customFormat="1" ht="18">
      <c r="A91" s="1393"/>
      <c r="B91" s="1369" t="s">
        <v>212</v>
      </c>
      <c r="C91" s="1369"/>
      <c r="D91" s="84"/>
      <c r="E91" s="1156" t="s">
        <v>391</v>
      </c>
      <c r="F91" s="1157"/>
      <c r="G91" s="1157"/>
      <c r="H91" s="1157"/>
      <c r="I91" s="1157"/>
      <c r="J91" s="1157"/>
      <c r="K91" s="1157"/>
      <c r="L91" s="1157"/>
      <c r="M91" s="1157"/>
      <c r="N91" s="1157"/>
      <c r="O91" s="1157"/>
      <c r="P91" s="1157"/>
      <c r="Q91" s="1158"/>
      <c r="S91" s="90"/>
    </row>
    <row r="92" spans="1:19" s="32" customFormat="1" ht="18">
      <c r="A92" s="1198">
        <v>19</v>
      </c>
      <c r="B92" s="1381" t="s">
        <v>213</v>
      </c>
      <c r="C92" s="1381"/>
      <c r="D92" s="84"/>
      <c r="E92" s="1165"/>
      <c r="F92" s="1166"/>
      <c r="G92" s="1166"/>
      <c r="H92" s="1166"/>
      <c r="I92" s="1166"/>
      <c r="J92" s="1166"/>
      <c r="K92" s="1166"/>
      <c r="L92" s="1166"/>
      <c r="M92" s="1166"/>
      <c r="N92" s="1166"/>
      <c r="O92" s="1166"/>
      <c r="P92" s="1166"/>
      <c r="Q92" s="1167"/>
      <c r="S92" s="90"/>
    </row>
    <row r="93" spans="1:19" s="32" customFormat="1" ht="18">
      <c r="A93" s="1164"/>
      <c r="B93" s="1369" t="s">
        <v>214</v>
      </c>
      <c r="C93" s="1369"/>
      <c r="D93" s="66"/>
      <c r="E93" s="1156" t="s">
        <v>392</v>
      </c>
      <c r="F93" s="1157"/>
      <c r="G93" s="1157"/>
      <c r="H93" s="1157"/>
      <c r="I93" s="1157"/>
      <c r="J93" s="1157"/>
      <c r="K93" s="1157"/>
      <c r="L93" s="1157"/>
      <c r="M93" s="1157"/>
      <c r="N93" s="1157"/>
      <c r="O93" s="1157"/>
      <c r="P93" s="1157"/>
      <c r="Q93" s="1158"/>
      <c r="S93" s="90"/>
    </row>
    <row r="94" spans="1:19" s="32" customFormat="1" ht="18">
      <c r="A94" s="1164"/>
      <c r="B94" s="1369" t="s">
        <v>215</v>
      </c>
      <c r="C94" s="1369"/>
      <c r="D94" s="66"/>
      <c r="E94" s="1156" t="s">
        <v>393</v>
      </c>
      <c r="F94" s="1157"/>
      <c r="G94" s="1157"/>
      <c r="H94" s="1157"/>
      <c r="I94" s="1157"/>
      <c r="J94" s="1157"/>
      <c r="K94" s="1157"/>
      <c r="L94" s="1157"/>
      <c r="M94" s="1157"/>
      <c r="N94" s="1157"/>
      <c r="O94" s="1157"/>
      <c r="P94" s="1157"/>
      <c r="Q94" s="1158"/>
      <c r="S94" s="90"/>
    </row>
    <row r="95" spans="1:19" s="32" customFormat="1" ht="18">
      <c r="A95" s="1163"/>
      <c r="B95" s="1369" t="s">
        <v>216</v>
      </c>
      <c r="C95" s="1369"/>
      <c r="D95" s="66" t="s">
        <v>187</v>
      </c>
      <c r="E95" s="1156" t="s">
        <v>394</v>
      </c>
      <c r="F95" s="1157"/>
      <c r="G95" s="1157"/>
      <c r="H95" s="1157"/>
      <c r="I95" s="1157"/>
      <c r="J95" s="1157"/>
      <c r="K95" s="1157"/>
      <c r="L95" s="1157"/>
      <c r="M95" s="1157"/>
      <c r="N95" s="1157"/>
      <c r="O95" s="1157"/>
      <c r="P95" s="1157"/>
      <c r="Q95" s="1158"/>
      <c r="S95" s="90"/>
    </row>
    <row r="96" spans="1:19" s="32" customFormat="1" ht="18">
      <c r="A96" s="85">
        <v>21</v>
      </c>
      <c r="B96" s="1381" t="s">
        <v>217</v>
      </c>
      <c r="C96" s="1381"/>
      <c r="D96" s="66"/>
      <c r="E96" s="1156" t="s">
        <v>395</v>
      </c>
      <c r="F96" s="1157"/>
      <c r="G96" s="1157"/>
      <c r="H96" s="1157"/>
      <c r="I96" s="1157"/>
      <c r="J96" s="1157"/>
      <c r="K96" s="1157"/>
      <c r="L96" s="1157"/>
      <c r="M96" s="1157"/>
      <c r="N96" s="1157"/>
      <c r="O96" s="1157"/>
      <c r="P96" s="1157"/>
      <c r="Q96" s="1158"/>
      <c r="S96" s="90"/>
    </row>
    <row r="97" spans="1:19" s="32" customFormat="1" ht="18">
      <c r="A97" s="86">
        <v>22</v>
      </c>
      <c r="B97" s="1382" t="s">
        <v>218</v>
      </c>
      <c r="C97" s="1382"/>
      <c r="D97" s="87"/>
      <c r="E97" s="1383" t="s">
        <v>396</v>
      </c>
      <c r="F97" s="1384"/>
      <c r="G97" s="1384"/>
      <c r="H97" s="1384"/>
      <c r="I97" s="1384"/>
      <c r="J97" s="1384"/>
      <c r="K97" s="1384"/>
      <c r="L97" s="1384"/>
      <c r="M97" s="1384"/>
      <c r="N97" s="1384"/>
      <c r="O97" s="1384"/>
      <c r="P97" s="1384"/>
      <c r="Q97" s="1385"/>
      <c r="S97" s="90"/>
    </row>
  </sheetData>
  <mergeCells count="127">
    <mergeCell ref="B12:B30"/>
    <mergeCell ref="B31:B42"/>
    <mergeCell ref="C12:C14"/>
    <mergeCell ref="C15:C18"/>
    <mergeCell ref="C19:C26"/>
    <mergeCell ref="C27:C30"/>
    <mergeCell ref="C31:C42"/>
    <mergeCell ref="B45:C46"/>
    <mergeCell ref="B94:C94"/>
    <mergeCell ref="B76:C76"/>
    <mergeCell ref="B71:C71"/>
    <mergeCell ref="B66:C66"/>
    <mergeCell ref="B61:C61"/>
    <mergeCell ref="B50:C50"/>
    <mergeCell ref="B97:C97"/>
    <mergeCell ref="E97:Q97"/>
    <mergeCell ref="A45:A46"/>
    <mergeCell ref="A62:A66"/>
    <mergeCell ref="A67:A68"/>
    <mergeCell ref="A72:A73"/>
    <mergeCell ref="A74:A76"/>
    <mergeCell ref="A79:A82"/>
    <mergeCell ref="A83:A87"/>
    <mergeCell ref="A88:A91"/>
    <mergeCell ref="A92:A95"/>
    <mergeCell ref="E94:Q94"/>
    <mergeCell ref="B95:C95"/>
    <mergeCell ref="E95:Q95"/>
    <mergeCell ref="B96:C96"/>
    <mergeCell ref="E96:Q96"/>
    <mergeCell ref="B91:C91"/>
    <mergeCell ref="E91:Q91"/>
    <mergeCell ref="B92:C92"/>
    <mergeCell ref="E92:Q92"/>
    <mergeCell ref="B93:C93"/>
    <mergeCell ref="B86:C86"/>
    <mergeCell ref="E86:Q86"/>
    <mergeCell ref="B87:C87"/>
    <mergeCell ref="E87:Q87"/>
    <mergeCell ref="E93:Q93"/>
    <mergeCell ref="B88:C88"/>
    <mergeCell ref="E88:Q88"/>
    <mergeCell ref="B89:C89"/>
    <mergeCell ref="E89:Q89"/>
    <mergeCell ref="B90:C90"/>
    <mergeCell ref="E90:Q90"/>
    <mergeCell ref="B81:C81"/>
    <mergeCell ref="E81:Q81"/>
    <mergeCell ref="B82:C82"/>
    <mergeCell ref="E82:Q82"/>
    <mergeCell ref="B83:C83"/>
    <mergeCell ref="E83:Q83"/>
    <mergeCell ref="B84:C84"/>
    <mergeCell ref="E84:Q84"/>
    <mergeCell ref="B85:C85"/>
    <mergeCell ref="E85:Q85"/>
    <mergeCell ref="E76:Q76"/>
    <mergeCell ref="B77:C77"/>
    <mergeCell ref="E77:Q77"/>
    <mergeCell ref="B78:C78"/>
    <mergeCell ref="E78:Q78"/>
    <mergeCell ref="B79:C79"/>
    <mergeCell ref="E79:Q79"/>
    <mergeCell ref="B80:C80"/>
    <mergeCell ref="E80:Q80"/>
    <mergeCell ref="E71:Q71"/>
    <mergeCell ref="B72:C72"/>
    <mergeCell ref="E72:Q72"/>
    <mergeCell ref="B73:C73"/>
    <mergeCell ref="E73:Q73"/>
    <mergeCell ref="B74:C74"/>
    <mergeCell ref="E74:Q74"/>
    <mergeCell ref="B75:C75"/>
    <mergeCell ref="E75:Q75"/>
    <mergeCell ref="E66:Q66"/>
    <mergeCell ref="B67:C67"/>
    <mergeCell ref="E67:Q67"/>
    <mergeCell ref="B68:C68"/>
    <mergeCell ref="E68:Q68"/>
    <mergeCell ref="B69:C69"/>
    <mergeCell ref="E69:Q69"/>
    <mergeCell ref="B70:C70"/>
    <mergeCell ref="E70:Q70"/>
    <mergeCell ref="E61:Q61"/>
    <mergeCell ref="B62:C62"/>
    <mergeCell ref="E62:Q62"/>
    <mergeCell ref="B63:C63"/>
    <mergeCell ref="E63:Q63"/>
    <mergeCell ref="B64:C64"/>
    <mergeCell ref="E64:Q64"/>
    <mergeCell ref="B65:C65"/>
    <mergeCell ref="E65:Q65"/>
    <mergeCell ref="H50:I50"/>
    <mergeCell ref="M50:N50"/>
    <mergeCell ref="A58:C58"/>
    <mergeCell ref="E58:Q58"/>
    <mergeCell ref="B59:C59"/>
    <mergeCell ref="E59:Q59"/>
    <mergeCell ref="B60:C60"/>
    <mergeCell ref="E60:Q60"/>
    <mergeCell ref="H46:I46"/>
    <mergeCell ref="M46:N46"/>
    <mergeCell ref="B47:C47"/>
    <mergeCell ref="H47:I47"/>
    <mergeCell ref="M47:N47"/>
    <mergeCell ref="B48:C48"/>
    <mergeCell ref="H48:I48"/>
    <mergeCell ref="M48:N48"/>
    <mergeCell ref="B49:C49"/>
    <mergeCell ref="H49:I49"/>
    <mergeCell ref="M49:N49"/>
    <mergeCell ref="E7:F7"/>
    <mergeCell ref="E9:J9"/>
    <mergeCell ref="G10:I10"/>
    <mergeCell ref="G44:Q44"/>
    <mergeCell ref="D45:F45"/>
    <mergeCell ref="G45:K45"/>
    <mergeCell ref="P45:Q45"/>
    <mergeCell ref="J10:J11"/>
    <mergeCell ref="O9:O11"/>
    <mergeCell ref="P12:P26"/>
    <mergeCell ref="P27:P30"/>
    <mergeCell ref="P31:P42"/>
    <mergeCell ref="Q12:Q26"/>
    <mergeCell ref="Q27:Q30"/>
    <mergeCell ref="Q31:Q38"/>
    <mergeCell ref="Q39:Q42"/>
  </mergeCells>
  <phoneticPr fontId="42" type="noConversion"/>
  <pageMargins left="0.7" right="0.7" top="0.75" bottom="0.75" header="0.3" footer="0.3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03"/>
  <sheetViews>
    <sheetView view="pageBreakPreview" topLeftCell="A46" zoomScaleNormal="100" zoomScaleSheetLayoutView="100" workbookViewId="0">
      <selection activeCell="A51" sqref="A51:XFD56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370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085" t="s">
        <v>68</v>
      </c>
      <c r="Q9" s="81" t="s">
        <v>69</v>
      </c>
      <c r="R9" s="82"/>
    </row>
    <row r="10" spans="1:18" ht="15.6" customHeight="1">
      <c r="A10" s="311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8"/>
      <c r="J10" s="1245" t="s">
        <v>76</v>
      </c>
      <c r="K10" s="1247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086"/>
      <c r="Q10" s="354"/>
      <c r="R10" s="43"/>
    </row>
    <row r="11" spans="1:18" ht="26.4">
      <c r="A11" s="356"/>
      <c r="B11" s="42"/>
      <c r="C11" s="42"/>
      <c r="D11" s="357"/>
      <c r="E11" s="45" t="s">
        <v>82</v>
      </c>
      <c r="F11" s="46" t="s">
        <v>83</v>
      </c>
      <c r="G11" s="45" t="s">
        <v>82</v>
      </c>
      <c r="H11" s="46" t="s">
        <v>83</v>
      </c>
      <c r="I11" s="514" t="s">
        <v>84</v>
      </c>
      <c r="J11" s="1246"/>
      <c r="K11" s="1248"/>
      <c r="L11" s="560" t="s">
        <v>85</v>
      </c>
      <c r="M11" s="75" t="s">
        <v>86</v>
      </c>
      <c r="N11" s="42" t="s">
        <v>86</v>
      </c>
      <c r="O11" s="75" t="s">
        <v>87</v>
      </c>
      <c r="P11" s="1086"/>
      <c r="Q11" s="379" t="s">
        <v>88</v>
      </c>
      <c r="R11" s="353" t="s">
        <v>89</v>
      </c>
    </row>
    <row r="12" spans="1:18" ht="20.100000000000001" customHeight="1">
      <c r="A12" s="358">
        <v>1</v>
      </c>
      <c r="B12" s="1249" t="s">
        <v>397</v>
      </c>
      <c r="C12" s="1249" t="s">
        <v>61</v>
      </c>
      <c r="D12" s="312" t="s">
        <v>91</v>
      </c>
      <c r="E12" s="313">
        <v>6277.5</v>
      </c>
      <c r="F12" s="564" t="s">
        <v>92</v>
      </c>
      <c r="G12" s="313">
        <f>J12*0.93</f>
        <v>6398.4000000000005</v>
      </c>
      <c r="H12" s="564" t="s">
        <v>92</v>
      </c>
      <c r="I12" s="517">
        <f>G12/E12-1</f>
        <v>1.9259259259259309E-2</v>
      </c>
      <c r="J12" s="518">
        <v>6880</v>
      </c>
      <c r="K12" s="519">
        <f>J12*0.6</f>
        <v>4128</v>
      </c>
      <c r="L12" s="562">
        <v>0</v>
      </c>
      <c r="M12" s="331">
        <v>0</v>
      </c>
      <c r="N12" s="562">
        <v>56</v>
      </c>
      <c r="O12" s="332" t="e">
        <f t="shared" ref="O12:O45" si="0">(G12-L12-M12+N12)*$O$8</f>
        <v>#REF!</v>
      </c>
      <c r="P12" s="79">
        <f t="shared" ref="P12:P27" si="1">P29+200</f>
        <v>3900</v>
      </c>
      <c r="Q12" s="1251" t="e">
        <f>#REF!</f>
        <v>#REF!</v>
      </c>
      <c r="R12" s="1292" t="e">
        <f>#REF!</f>
        <v>#REF!</v>
      </c>
    </row>
    <row r="13" spans="1:18" ht="20.100000000000001" customHeight="1">
      <c r="A13" s="359">
        <f>A12+1</f>
        <v>2</v>
      </c>
      <c r="B13" s="1095"/>
      <c r="C13" s="1095"/>
      <c r="D13" s="339" t="s">
        <v>93</v>
      </c>
      <c r="E13" s="318">
        <v>3933.9</v>
      </c>
      <c r="F13" s="50" t="s">
        <v>94</v>
      </c>
      <c r="G13" s="318">
        <f t="shared" ref="G13:G45" si="2">J13*0.93</f>
        <v>4482.6000000000004</v>
      </c>
      <c r="H13" s="50" t="s">
        <v>94</v>
      </c>
      <c r="I13" s="522">
        <f t="shared" ref="I13:I45" si="3">G13/E13-1</f>
        <v>0.13947990543735234</v>
      </c>
      <c r="J13" s="523">
        <v>4820</v>
      </c>
      <c r="K13" s="524">
        <f t="shared" ref="K13:K45" si="4">J13*0.6</f>
        <v>2892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77">
        <f t="shared" si="1"/>
        <v>2800</v>
      </c>
      <c r="Q13" s="1252"/>
      <c r="R13" s="1293"/>
    </row>
    <row r="14" spans="1:18" ht="20.100000000000001" customHeight="1">
      <c r="A14" s="360">
        <v>3</v>
      </c>
      <c r="B14" s="1095"/>
      <c r="C14" s="1250"/>
      <c r="D14" s="42" t="s">
        <v>95</v>
      </c>
      <c r="E14" s="315">
        <v>3348</v>
      </c>
      <c r="F14" s="316" t="s">
        <v>96</v>
      </c>
      <c r="G14" s="315">
        <f t="shared" si="2"/>
        <v>3478.2000000000003</v>
      </c>
      <c r="H14" s="316" t="s">
        <v>96</v>
      </c>
      <c r="I14" s="521">
        <f t="shared" si="3"/>
        <v>3.8888888888888973E-2</v>
      </c>
      <c r="J14" s="516">
        <v>3740</v>
      </c>
      <c r="K14" s="532">
        <f t="shared" si="4"/>
        <v>2244</v>
      </c>
      <c r="L14" s="560">
        <v>0</v>
      </c>
      <c r="M14" s="335">
        <v>0</v>
      </c>
      <c r="N14" s="560">
        <v>56</v>
      </c>
      <c r="O14" s="386" t="e">
        <f t="shared" si="0"/>
        <v>#REF!</v>
      </c>
      <c r="P14" s="355">
        <f t="shared" si="1"/>
        <v>2350</v>
      </c>
      <c r="Q14" s="1252"/>
      <c r="R14" s="1293"/>
    </row>
    <row r="15" spans="1:18" ht="20.100000000000001" customHeight="1">
      <c r="A15" s="360">
        <v>4</v>
      </c>
      <c r="B15" s="1095"/>
      <c r="C15" s="1256" t="str">
        <f>C12</f>
        <v>FIT</v>
      </c>
      <c r="D15" s="312" t="s">
        <v>97</v>
      </c>
      <c r="E15" s="313">
        <v>3999</v>
      </c>
      <c r="F15" s="317" t="s">
        <v>98</v>
      </c>
      <c r="G15" s="313">
        <f t="shared" si="2"/>
        <v>4129.2</v>
      </c>
      <c r="H15" s="317" t="s">
        <v>98</v>
      </c>
      <c r="I15" s="520">
        <f t="shared" si="3"/>
        <v>3.2558139534883734E-2</v>
      </c>
      <c r="J15" s="518">
        <v>4440</v>
      </c>
      <c r="K15" s="519">
        <f t="shared" si="4"/>
        <v>2664</v>
      </c>
      <c r="L15" s="312">
        <v>0</v>
      </c>
      <c r="M15" s="331">
        <v>0</v>
      </c>
      <c r="N15" s="312">
        <v>56</v>
      </c>
      <c r="O15" s="330" t="e">
        <f t="shared" si="0"/>
        <v>#REF!</v>
      </c>
      <c r="P15" s="337">
        <f t="shared" si="1"/>
        <v>2800</v>
      </c>
      <c r="Q15" s="1252"/>
      <c r="R15" s="1293"/>
    </row>
    <row r="16" spans="1:18" ht="20.100000000000001" customHeight="1">
      <c r="A16" s="359">
        <v>5</v>
      </c>
      <c r="B16" s="1095"/>
      <c r="C16" s="1257"/>
      <c r="D16" s="47" t="s">
        <v>100</v>
      </c>
      <c r="E16" s="318">
        <v>3217.8</v>
      </c>
      <c r="F16" s="319" t="s">
        <v>101</v>
      </c>
      <c r="G16" s="318">
        <f t="shared" si="2"/>
        <v>3329.4</v>
      </c>
      <c r="H16" s="319" t="s">
        <v>101</v>
      </c>
      <c r="I16" s="522">
        <f t="shared" si="3"/>
        <v>3.4682080924855363E-2</v>
      </c>
      <c r="J16" s="523">
        <v>3580</v>
      </c>
      <c r="K16" s="524">
        <f t="shared" si="4"/>
        <v>2148</v>
      </c>
      <c r="L16" s="339">
        <v>0</v>
      </c>
      <c r="M16" s="340">
        <v>0</v>
      </c>
      <c r="N16" s="339">
        <v>56</v>
      </c>
      <c r="O16" s="338" t="e">
        <f t="shared" si="0"/>
        <v>#REF!</v>
      </c>
      <c r="P16" s="341">
        <f t="shared" si="1"/>
        <v>2300</v>
      </c>
      <c r="Q16" s="1252"/>
      <c r="R16" s="1293"/>
    </row>
    <row r="17" spans="1:18" ht="20.100000000000001" customHeight="1">
      <c r="A17" s="360">
        <f>A16+1</f>
        <v>6</v>
      </c>
      <c r="B17" s="1095"/>
      <c r="C17" s="1257"/>
      <c r="D17" s="47" t="s">
        <v>103</v>
      </c>
      <c r="E17" s="318">
        <v>2511</v>
      </c>
      <c r="F17" s="319" t="s">
        <v>104</v>
      </c>
      <c r="G17" s="318">
        <f t="shared" si="2"/>
        <v>2659.8</v>
      </c>
      <c r="H17" s="319" t="s">
        <v>104</v>
      </c>
      <c r="I17" s="522">
        <f t="shared" si="3"/>
        <v>5.9259259259259345E-2</v>
      </c>
      <c r="J17" s="523">
        <v>2860</v>
      </c>
      <c r="K17" s="524">
        <f t="shared" si="4"/>
        <v>1716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341">
        <f t="shared" si="1"/>
        <v>1800</v>
      </c>
      <c r="Q17" s="1252"/>
      <c r="R17" s="1293"/>
    </row>
    <row r="18" spans="1:18" ht="20.100000000000001" customHeight="1">
      <c r="A18" s="360">
        <v>7</v>
      </c>
      <c r="B18" s="1095"/>
      <c r="C18" s="1258"/>
      <c r="D18" s="308" t="s">
        <v>106</v>
      </c>
      <c r="E18" s="315">
        <v>1860</v>
      </c>
      <c r="F18" s="321" t="s">
        <v>107</v>
      </c>
      <c r="G18" s="315">
        <f t="shared" si="2"/>
        <v>2027.4</v>
      </c>
      <c r="H18" s="321" t="s">
        <v>107</v>
      </c>
      <c r="I18" s="521">
        <f t="shared" si="3"/>
        <v>9.000000000000008E-2</v>
      </c>
      <c r="J18" s="516">
        <v>2180</v>
      </c>
      <c r="K18" s="532">
        <f t="shared" si="4"/>
        <v>1308</v>
      </c>
      <c r="L18" s="42">
        <v>0</v>
      </c>
      <c r="M18" s="335">
        <v>0</v>
      </c>
      <c r="N18" s="42">
        <v>56</v>
      </c>
      <c r="O18" s="533" t="e">
        <f t="shared" si="0"/>
        <v>#REF!</v>
      </c>
      <c r="P18" s="534">
        <f t="shared" si="1"/>
        <v>1300</v>
      </c>
      <c r="Q18" s="1252"/>
      <c r="R18" s="1293"/>
    </row>
    <row r="19" spans="1:18" ht="20.100000000000001" customHeight="1">
      <c r="A19" s="359">
        <v>8</v>
      </c>
      <c r="B19" s="1095"/>
      <c r="C19" s="1249" t="str">
        <f>C15</f>
        <v>FIT</v>
      </c>
      <c r="D19" s="48" t="s">
        <v>109</v>
      </c>
      <c r="E19" s="313">
        <v>2371.5</v>
      </c>
      <c r="F19" s="317" t="s">
        <v>110</v>
      </c>
      <c r="G19" s="313">
        <f t="shared" si="2"/>
        <v>2380.8000000000002</v>
      </c>
      <c r="H19" s="317" t="s">
        <v>110</v>
      </c>
      <c r="I19" s="520">
        <f t="shared" si="3"/>
        <v>3.9215686274509665E-3</v>
      </c>
      <c r="J19" s="518">
        <v>2560</v>
      </c>
      <c r="K19" s="519">
        <f t="shared" si="4"/>
        <v>1536</v>
      </c>
      <c r="L19" s="312">
        <v>0</v>
      </c>
      <c r="M19" s="331">
        <v>0</v>
      </c>
      <c r="N19" s="312">
        <v>56</v>
      </c>
      <c r="O19" s="332" t="e">
        <f t="shared" si="0"/>
        <v>#REF!</v>
      </c>
      <c r="P19" s="79">
        <f t="shared" si="1"/>
        <v>1620</v>
      </c>
      <c r="Q19" s="1252"/>
      <c r="R19" s="1293"/>
    </row>
    <row r="20" spans="1:18" ht="20.100000000000001" customHeight="1">
      <c r="A20" s="360">
        <f t="shared" ref="A20:A45" si="5">A19+1</f>
        <v>9</v>
      </c>
      <c r="B20" s="1095"/>
      <c r="C20" s="1095"/>
      <c r="D20" s="47" t="s">
        <v>111</v>
      </c>
      <c r="E20" s="318">
        <v>1971.6000000000001</v>
      </c>
      <c r="F20" s="75" t="s">
        <v>112</v>
      </c>
      <c r="G20" s="318">
        <f t="shared" si="2"/>
        <v>2166.9</v>
      </c>
      <c r="H20" s="319" t="s">
        <v>112</v>
      </c>
      <c r="I20" s="522">
        <f t="shared" si="3"/>
        <v>9.9056603773584939E-2</v>
      </c>
      <c r="J20" s="523">
        <v>2330</v>
      </c>
      <c r="K20" s="524">
        <f t="shared" si="4"/>
        <v>1398</v>
      </c>
      <c r="L20" s="339">
        <v>0</v>
      </c>
      <c r="M20" s="340">
        <v>0</v>
      </c>
      <c r="N20" s="339">
        <v>56</v>
      </c>
      <c r="O20" s="343" t="e">
        <f t="shared" si="0"/>
        <v>#REF!</v>
      </c>
      <c r="P20" s="77">
        <f t="shared" si="1"/>
        <v>1420</v>
      </c>
      <c r="Q20" s="1252"/>
      <c r="R20" s="1293"/>
    </row>
    <row r="21" spans="1:18" ht="20.100000000000001" customHeight="1">
      <c r="A21" s="359">
        <f t="shared" si="5"/>
        <v>10</v>
      </c>
      <c r="B21" s="1095"/>
      <c r="C21" s="1095"/>
      <c r="D21" s="47" t="s">
        <v>113</v>
      </c>
      <c r="E21" s="318">
        <v>1757.7</v>
      </c>
      <c r="F21" s="319" t="s">
        <v>114</v>
      </c>
      <c r="G21" s="318">
        <f t="shared" si="2"/>
        <v>1953</v>
      </c>
      <c r="H21" s="319" t="s">
        <v>114</v>
      </c>
      <c r="I21" s="522">
        <f t="shared" si="3"/>
        <v>0.11111111111111116</v>
      </c>
      <c r="J21" s="523">
        <v>2100</v>
      </c>
      <c r="K21" s="524">
        <f t="shared" si="4"/>
        <v>1260</v>
      </c>
      <c r="L21" s="339">
        <v>0</v>
      </c>
      <c r="M21" s="340">
        <v>0</v>
      </c>
      <c r="N21" s="339">
        <v>56</v>
      </c>
      <c r="O21" s="343" t="e">
        <f t="shared" si="0"/>
        <v>#REF!</v>
      </c>
      <c r="P21" s="77">
        <f t="shared" si="1"/>
        <v>1270</v>
      </c>
      <c r="Q21" s="1252"/>
      <c r="R21" s="1293"/>
    </row>
    <row r="22" spans="1:18" ht="20.100000000000001" customHeight="1">
      <c r="A22" s="360">
        <f t="shared" si="5"/>
        <v>11</v>
      </c>
      <c r="B22" s="1095"/>
      <c r="C22" s="1095"/>
      <c r="D22" s="47" t="s">
        <v>115</v>
      </c>
      <c r="E22" s="318">
        <v>1543.8000000000002</v>
      </c>
      <c r="F22" s="319" t="s">
        <v>116</v>
      </c>
      <c r="G22" s="318">
        <f t="shared" si="2"/>
        <v>1776.3000000000002</v>
      </c>
      <c r="H22" s="319" t="s">
        <v>116</v>
      </c>
      <c r="I22" s="522">
        <f t="shared" si="3"/>
        <v>0.15060240963855409</v>
      </c>
      <c r="J22" s="523">
        <v>1910</v>
      </c>
      <c r="K22" s="524">
        <f t="shared" si="4"/>
        <v>1146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77">
        <f t="shared" si="1"/>
        <v>1120</v>
      </c>
      <c r="Q22" s="1252"/>
      <c r="R22" s="1293"/>
    </row>
    <row r="23" spans="1:18" ht="20.100000000000001" customHeight="1">
      <c r="A23" s="361">
        <f t="shared" si="5"/>
        <v>12</v>
      </c>
      <c r="B23" s="1095"/>
      <c r="C23" s="1095"/>
      <c r="D23" s="322" t="s">
        <v>117</v>
      </c>
      <c r="E23" s="323">
        <v>1413.6000000000001</v>
      </c>
      <c r="F23" s="324" t="s">
        <v>118</v>
      </c>
      <c r="G23" s="323">
        <f>J23*0.93</f>
        <v>1599.6000000000001</v>
      </c>
      <c r="H23" s="324" t="s">
        <v>118</v>
      </c>
      <c r="I23" s="526">
        <f t="shared" si="3"/>
        <v>0.13157894736842102</v>
      </c>
      <c r="J23" s="527">
        <v>1720</v>
      </c>
      <c r="K23" s="528">
        <f t="shared" si="4"/>
        <v>1032</v>
      </c>
      <c r="L23" s="344">
        <v>0</v>
      </c>
      <c r="M23" s="345">
        <v>0</v>
      </c>
      <c r="N23" s="344">
        <v>56</v>
      </c>
      <c r="O23" s="346" t="e">
        <f t="shared" si="0"/>
        <v>#REF!</v>
      </c>
      <c r="P23" s="88">
        <f t="shared" si="1"/>
        <v>1030</v>
      </c>
      <c r="Q23" s="1252"/>
      <c r="R23" s="1293"/>
    </row>
    <row r="24" spans="1:18" ht="20.100000000000001" customHeight="1">
      <c r="A24" s="359">
        <f t="shared" si="5"/>
        <v>13</v>
      </c>
      <c r="B24" s="1095"/>
      <c r="C24" s="1095"/>
      <c r="D24" s="47" t="s">
        <v>119</v>
      </c>
      <c r="E24" s="318">
        <v>1283.4000000000001</v>
      </c>
      <c r="F24" s="319" t="s">
        <v>120</v>
      </c>
      <c r="G24" s="318">
        <f t="shared" si="2"/>
        <v>1460.1000000000001</v>
      </c>
      <c r="H24" s="319" t="s">
        <v>120</v>
      </c>
      <c r="I24" s="522">
        <f t="shared" si="3"/>
        <v>0.1376811594202898</v>
      </c>
      <c r="J24" s="523">
        <v>1570</v>
      </c>
      <c r="K24" s="524">
        <f t="shared" si="4"/>
        <v>942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77">
        <f t="shared" si="1"/>
        <v>940</v>
      </c>
      <c r="Q24" s="1252"/>
      <c r="R24" s="1293"/>
    </row>
    <row r="25" spans="1:18" ht="20.100000000000001" customHeight="1">
      <c r="A25" s="361">
        <f t="shared" si="5"/>
        <v>14</v>
      </c>
      <c r="B25" s="1095"/>
      <c r="C25" s="1095"/>
      <c r="D25" s="308" t="s">
        <v>121</v>
      </c>
      <c r="E25" s="315">
        <v>1181.1000000000001</v>
      </c>
      <c r="F25" s="321" t="s">
        <v>122</v>
      </c>
      <c r="G25" s="315">
        <f t="shared" si="2"/>
        <v>1320.6000000000001</v>
      </c>
      <c r="H25" s="321" t="s">
        <v>122</v>
      </c>
      <c r="I25" s="529">
        <f t="shared" si="3"/>
        <v>0.11811023622047245</v>
      </c>
      <c r="J25" s="516">
        <v>1420</v>
      </c>
      <c r="K25" s="525">
        <f t="shared" si="4"/>
        <v>852</v>
      </c>
      <c r="L25" s="42">
        <v>0</v>
      </c>
      <c r="M25" s="335">
        <v>0</v>
      </c>
      <c r="N25" s="42">
        <v>56</v>
      </c>
      <c r="O25" s="347" t="e">
        <f t="shared" si="0"/>
        <v>#REF!</v>
      </c>
      <c r="P25" s="309">
        <f t="shared" si="1"/>
        <v>850</v>
      </c>
      <c r="Q25" s="1252"/>
      <c r="R25" s="1293"/>
    </row>
    <row r="26" spans="1:18" ht="20.100000000000001" customHeight="1">
      <c r="A26" s="361">
        <f t="shared" si="5"/>
        <v>15</v>
      </c>
      <c r="B26" s="1095"/>
      <c r="C26" s="1095"/>
      <c r="D26" s="322" t="s">
        <v>123</v>
      </c>
      <c r="E26" s="323">
        <v>1097.4000000000001</v>
      </c>
      <c r="F26" s="324" t="s">
        <v>124</v>
      </c>
      <c r="G26" s="323">
        <f t="shared" si="2"/>
        <v>1209</v>
      </c>
      <c r="H26" s="324" t="s">
        <v>124</v>
      </c>
      <c r="I26" s="526">
        <f t="shared" si="3"/>
        <v>0.10169491525423724</v>
      </c>
      <c r="J26" s="527">
        <v>1300</v>
      </c>
      <c r="K26" s="528" t="s">
        <v>125</v>
      </c>
      <c r="L26" s="344">
        <v>0</v>
      </c>
      <c r="M26" s="345">
        <v>0</v>
      </c>
      <c r="N26" s="344">
        <v>56</v>
      </c>
      <c r="O26" s="346" t="e">
        <f t="shared" si="0"/>
        <v>#REF!</v>
      </c>
      <c r="P26" s="88">
        <f t="shared" si="1"/>
        <v>800</v>
      </c>
      <c r="Q26" s="1252"/>
      <c r="R26" s="1293"/>
    </row>
    <row r="27" spans="1:18" ht="20.100000000000001" customHeight="1">
      <c r="A27" s="360">
        <f t="shared" si="5"/>
        <v>16</v>
      </c>
      <c r="B27" s="1095"/>
      <c r="C27" s="1095"/>
      <c r="D27" s="325" t="s">
        <v>126</v>
      </c>
      <c r="E27" s="326">
        <v>1013.7</v>
      </c>
      <c r="F27" s="327" t="s">
        <v>127</v>
      </c>
      <c r="G27" s="326">
        <f t="shared" si="2"/>
        <v>1097.4000000000001</v>
      </c>
      <c r="H27" s="327" t="s">
        <v>127</v>
      </c>
      <c r="I27" s="535">
        <f t="shared" si="3"/>
        <v>8.256880733944949E-2</v>
      </c>
      <c r="J27" s="536">
        <v>1180</v>
      </c>
      <c r="K27" s="537" t="s">
        <v>125</v>
      </c>
      <c r="L27" s="348">
        <v>0</v>
      </c>
      <c r="M27" s="349">
        <v>0</v>
      </c>
      <c r="N27" s="348">
        <v>56</v>
      </c>
      <c r="O27" s="350" t="e">
        <f t="shared" si="0"/>
        <v>#REF!</v>
      </c>
      <c r="P27" s="351">
        <f t="shared" si="1"/>
        <v>750</v>
      </c>
      <c r="Q27" s="1252"/>
      <c r="R27" s="1293"/>
    </row>
    <row r="28" spans="1:18" ht="20.100000000000001" customHeight="1" thickBot="1">
      <c r="A28" s="361">
        <f t="shared" si="5"/>
        <v>17</v>
      </c>
      <c r="B28" s="1097"/>
      <c r="C28" s="1097"/>
      <c r="D28" s="596" t="s">
        <v>235</v>
      </c>
      <c r="E28" s="597">
        <v>939.30000000000007</v>
      </c>
      <c r="F28" s="598" t="s">
        <v>236</v>
      </c>
      <c r="G28" s="597">
        <f t="shared" si="2"/>
        <v>939.30000000000007</v>
      </c>
      <c r="H28" s="598" t="s">
        <v>236</v>
      </c>
      <c r="I28" s="599">
        <f t="shared" si="3"/>
        <v>0</v>
      </c>
      <c r="J28" s="600">
        <v>1010</v>
      </c>
      <c r="K28" s="601">
        <f t="shared" si="4"/>
        <v>606</v>
      </c>
      <c r="L28" s="602">
        <v>0</v>
      </c>
      <c r="M28" s="603">
        <v>0</v>
      </c>
      <c r="N28" s="602">
        <v>56</v>
      </c>
      <c r="O28" s="604" t="e">
        <f t="shared" si="0"/>
        <v>#REF!</v>
      </c>
      <c r="P28" s="605">
        <v>700</v>
      </c>
      <c r="Q28" s="1253"/>
      <c r="R28" s="1294"/>
    </row>
    <row r="29" spans="1:18" ht="20.100000000000001" customHeight="1" thickTop="1">
      <c r="A29" s="362">
        <f t="shared" si="5"/>
        <v>18</v>
      </c>
      <c r="B29" s="1098" t="str">
        <f>B12</f>
        <v>BNE-TPE-CAN/SZX/XMN/FOC RT</v>
      </c>
      <c r="C29" s="1098" t="s">
        <v>61</v>
      </c>
      <c r="D29" s="561" t="s">
        <v>128</v>
      </c>
      <c r="E29" s="538">
        <v>5998.5</v>
      </c>
      <c r="F29" s="539" t="s">
        <v>92</v>
      </c>
      <c r="G29" s="538">
        <f t="shared" si="2"/>
        <v>6138</v>
      </c>
      <c r="H29" s="539" t="s">
        <v>92</v>
      </c>
      <c r="I29" s="557">
        <f t="shared" si="3"/>
        <v>2.3255813953488413E-2</v>
      </c>
      <c r="J29" s="558">
        <v>6600</v>
      </c>
      <c r="K29" s="559">
        <f t="shared" si="4"/>
        <v>3960</v>
      </c>
      <c r="L29" s="371">
        <v>0</v>
      </c>
      <c r="M29" s="372">
        <v>0</v>
      </c>
      <c r="N29" s="371">
        <v>56</v>
      </c>
      <c r="O29" s="373" t="e">
        <f t="shared" si="0"/>
        <v>#REF!</v>
      </c>
      <c r="P29" s="76">
        <v>3700</v>
      </c>
      <c r="Q29" s="1259" t="e">
        <f>#REF!</f>
        <v>#REF!</v>
      </c>
      <c r="R29" s="1295" t="e">
        <f>#REF!</f>
        <v>#REF!</v>
      </c>
    </row>
    <row r="30" spans="1:18" ht="20.100000000000001" customHeight="1">
      <c r="A30" s="359">
        <f t="shared" si="5"/>
        <v>19</v>
      </c>
      <c r="B30" s="1095"/>
      <c r="C30" s="1095"/>
      <c r="D30" s="339" t="s">
        <v>130</v>
      </c>
      <c r="E30" s="318">
        <v>3645.6000000000004</v>
      </c>
      <c r="F30" s="50" t="s">
        <v>94</v>
      </c>
      <c r="G30" s="318">
        <f t="shared" si="2"/>
        <v>4222.2</v>
      </c>
      <c r="H30" s="50" t="s">
        <v>94</v>
      </c>
      <c r="I30" s="522">
        <f t="shared" si="3"/>
        <v>0.15816326530612224</v>
      </c>
      <c r="J30" s="523">
        <v>4540</v>
      </c>
      <c r="K30" s="524">
        <f t="shared" si="4"/>
        <v>2724</v>
      </c>
      <c r="L30" s="563">
        <v>0</v>
      </c>
      <c r="M30" s="340">
        <v>0</v>
      </c>
      <c r="N30" s="563">
        <v>56</v>
      </c>
      <c r="O30" s="343" t="e">
        <f t="shared" si="0"/>
        <v>#REF!</v>
      </c>
      <c r="P30" s="77">
        <v>2600</v>
      </c>
      <c r="Q30" s="1252"/>
      <c r="R30" s="1104"/>
    </row>
    <row r="31" spans="1:18" ht="20.100000000000001" customHeight="1">
      <c r="A31" s="360">
        <v>20</v>
      </c>
      <c r="B31" s="1095"/>
      <c r="C31" s="1250"/>
      <c r="D31" s="42" t="s">
        <v>131</v>
      </c>
      <c r="E31" s="315">
        <v>3069</v>
      </c>
      <c r="F31" s="316" t="s">
        <v>96</v>
      </c>
      <c r="G31" s="315">
        <f t="shared" si="2"/>
        <v>3217.8</v>
      </c>
      <c r="H31" s="316" t="s">
        <v>96</v>
      </c>
      <c r="I31" s="521">
        <f t="shared" si="3"/>
        <v>4.8484848484848575E-2</v>
      </c>
      <c r="J31" s="516">
        <v>3460</v>
      </c>
      <c r="K31" s="525">
        <f t="shared" si="4"/>
        <v>2076</v>
      </c>
      <c r="L31" s="560">
        <v>0</v>
      </c>
      <c r="M31" s="335">
        <v>0</v>
      </c>
      <c r="N31" s="560">
        <v>56</v>
      </c>
      <c r="O31" s="386" t="e">
        <f t="shared" si="0"/>
        <v>#REF!</v>
      </c>
      <c r="P31" s="355">
        <v>2150</v>
      </c>
      <c r="Q31" s="1252"/>
      <c r="R31" s="1104"/>
    </row>
    <row r="32" spans="1:18" ht="20.100000000000001" customHeight="1">
      <c r="A32" s="360">
        <v>21</v>
      </c>
      <c r="B32" s="1095"/>
      <c r="C32" s="1256" t="str">
        <f>C29</f>
        <v>FIT</v>
      </c>
      <c r="D32" s="312" t="s">
        <v>132</v>
      </c>
      <c r="E32" s="313">
        <v>3720</v>
      </c>
      <c r="F32" s="317" t="s">
        <v>98</v>
      </c>
      <c r="G32" s="313">
        <f t="shared" si="2"/>
        <v>3868.8</v>
      </c>
      <c r="H32" s="317" t="s">
        <v>98</v>
      </c>
      <c r="I32" s="520">
        <f t="shared" si="3"/>
        <v>4.0000000000000036E-2</v>
      </c>
      <c r="J32" s="518">
        <v>4160</v>
      </c>
      <c r="K32" s="519">
        <f t="shared" si="4"/>
        <v>2496</v>
      </c>
      <c r="L32" s="312">
        <v>0</v>
      </c>
      <c r="M32" s="331">
        <v>0</v>
      </c>
      <c r="N32" s="312">
        <v>56</v>
      </c>
      <c r="O32" s="330" t="e">
        <f t="shared" si="0"/>
        <v>#REF!</v>
      </c>
      <c r="P32" s="337">
        <v>2600</v>
      </c>
      <c r="Q32" s="1252"/>
      <c r="R32" s="1104"/>
    </row>
    <row r="33" spans="1:18" ht="20.100000000000001" customHeight="1">
      <c r="A33" s="359">
        <f t="shared" si="5"/>
        <v>22</v>
      </c>
      <c r="B33" s="1095"/>
      <c r="C33" s="1257"/>
      <c r="D33" s="47" t="s">
        <v>134</v>
      </c>
      <c r="E33" s="318">
        <v>2938.8</v>
      </c>
      <c r="F33" s="319" t="s">
        <v>101</v>
      </c>
      <c r="G33" s="318">
        <f t="shared" si="2"/>
        <v>3069</v>
      </c>
      <c r="H33" s="319" t="s">
        <v>101</v>
      </c>
      <c r="I33" s="522">
        <f t="shared" si="3"/>
        <v>4.4303797468354444E-2</v>
      </c>
      <c r="J33" s="523">
        <v>3300</v>
      </c>
      <c r="K33" s="524">
        <f t="shared" si="4"/>
        <v>1980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341">
        <v>2100</v>
      </c>
      <c r="Q33" s="1252"/>
      <c r="R33" s="1104"/>
    </row>
    <row r="34" spans="1:18" ht="20.100000000000001" customHeight="1">
      <c r="A34" s="360">
        <f t="shared" si="5"/>
        <v>23</v>
      </c>
      <c r="B34" s="1095"/>
      <c r="C34" s="1257"/>
      <c r="D34" s="47" t="s">
        <v>136</v>
      </c>
      <c r="E34" s="318">
        <v>2222.7000000000003</v>
      </c>
      <c r="F34" s="319" t="s">
        <v>104</v>
      </c>
      <c r="G34" s="318">
        <f t="shared" si="2"/>
        <v>2399.4</v>
      </c>
      <c r="H34" s="319" t="s">
        <v>104</v>
      </c>
      <c r="I34" s="522">
        <f t="shared" si="3"/>
        <v>7.9497907949790614E-2</v>
      </c>
      <c r="J34" s="523">
        <v>2580</v>
      </c>
      <c r="K34" s="524">
        <f t="shared" si="4"/>
        <v>1548</v>
      </c>
      <c r="L34" s="339">
        <v>0</v>
      </c>
      <c r="M34" s="340">
        <v>0</v>
      </c>
      <c r="N34" s="339">
        <v>56</v>
      </c>
      <c r="O34" s="338" t="e">
        <f t="shared" si="0"/>
        <v>#REF!</v>
      </c>
      <c r="P34" s="341">
        <v>1600</v>
      </c>
      <c r="Q34" s="1252"/>
      <c r="R34" s="1104"/>
    </row>
    <row r="35" spans="1:18" ht="20.100000000000001" customHeight="1">
      <c r="A35" s="360">
        <v>24</v>
      </c>
      <c r="B35" s="1095"/>
      <c r="C35" s="1258"/>
      <c r="D35" s="308" t="s">
        <v>137</v>
      </c>
      <c r="E35" s="315">
        <v>1562.4</v>
      </c>
      <c r="F35" s="321" t="s">
        <v>107</v>
      </c>
      <c r="G35" s="315">
        <f t="shared" si="2"/>
        <v>1767</v>
      </c>
      <c r="H35" s="321" t="s">
        <v>107</v>
      </c>
      <c r="I35" s="521">
        <f t="shared" si="3"/>
        <v>0.13095238095238093</v>
      </c>
      <c r="J35" s="516">
        <v>1900</v>
      </c>
      <c r="K35" s="532">
        <f t="shared" si="4"/>
        <v>1140</v>
      </c>
      <c r="L35" s="42">
        <v>0</v>
      </c>
      <c r="M35" s="335">
        <v>0</v>
      </c>
      <c r="N35" s="42">
        <v>56</v>
      </c>
      <c r="O35" s="533" t="e">
        <f t="shared" si="0"/>
        <v>#REF!</v>
      </c>
      <c r="P35" s="342">
        <v>1100</v>
      </c>
      <c r="Q35" s="1252"/>
      <c r="R35" s="1104"/>
    </row>
    <row r="36" spans="1:18" ht="20.100000000000001" customHeight="1">
      <c r="A36" s="359">
        <v>25</v>
      </c>
      <c r="B36" s="1095"/>
      <c r="C36" s="1249" t="str">
        <f>C32</f>
        <v>FIT</v>
      </c>
      <c r="D36" s="48" t="s">
        <v>138</v>
      </c>
      <c r="E36" s="313">
        <v>2092.5</v>
      </c>
      <c r="F36" s="317" t="s">
        <v>110</v>
      </c>
      <c r="G36" s="313">
        <f t="shared" si="2"/>
        <v>2120.4</v>
      </c>
      <c r="H36" s="317" t="s">
        <v>110</v>
      </c>
      <c r="I36" s="520">
        <f t="shared" si="3"/>
        <v>1.3333333333333419E-2</v>
      </c>
      <c r="J36" s="518">
        <v>2280</v>
      </c>
      <c r="K36" s="519">
        <f t="shared" si="4"/>
        <v>1368</v>
      </c>
      <c r="L36" s="312">
        <v>0</v>
      </c>
      <c r="M36" s="331">
        <v>0</v>
      </c>
      <c r="N36" s="312">
        <v>56</v>
      </c>
      <c r="O36" s="332" t="e">
        <f t="shared" si="0"/>
        <v>#REF!</v>
      </c>
      <c r="P36" s="79">
        <v>1420</v>
      </c>
      <c r="Q36" s="1252"/>
      <c r="R36" s="1104"/>
    </row>
    <row r="37" spans="1:18" ht="20.100000000000001" customHeight="1">
      <c r="A37" s="360">
        <f t="shared" si="5"/>
        <v>26</v>
      </c>
      <c r="B37" s="1095"/>
      <c r="C37" s="1095"/>
      <c r="D37" s="47" t="s">
        <v>140</v>
      </c>
      <c r="E37" s="318">
        <v>1683.3000000000002</v>
      </c>
      <c r="F37" s="75" t="s">
        <v>112</v>
      </c>
      <c r="G37" s="318">
        <f t="shared" si="2"/>
        <v>1906.5</v>
      </c>
      <c r="H37" s="319" t="s">
        <v>112</v>
      </c>
      <c r="I37" s="522">
        <f t="shared" si="3"/>
        <v>0.13259668508287281</v>
      </c>
      <c r="J37" s="523">
        <v>2050</v>
      </c>
      <c r="K37" s="524">
        <f t="shared" si="4"/>
        <v>1230</v>
      </c>
      <c r="L37" s="339">
        <v>0</v>
      </c>
      <c r="M37" s="340">
        <v>0</v>
      </c>
      <c r="N37" s="339">
        <v>56</v>
      </c>
      <c r="O37" s="343" t="e">
        <f t="shared" si="0"/>
        <v>#REF!</v>
      </c>
      <c r="P37" s="77">
        <v>1220</v>
      </c>
      <c r="Q37" s="1252"/>
      <c r="R37" s="1104"/>
    </row>
    <row r="38" spans="1:18" ht="20.100000000000001" customHeight="1">
      <c r="A38" s="359">
        <f t="shared" si="5"/>
        <v>27</v>
      </c>
      <c r="B38" s="1095"/>
      <c r="C38" s="1095"/>
      <c r="D38" s="47" t="s">
        <v>141</v>
      </c>
      <c r="E38" s="318">
        <v>1469.4</v>
      </c>
      <c r="F38" s="319" t="s">
        <v>114</v>
      </c>
      <c r="G38" s="318">
        <f t="shared" si="2"/>
        <v>1692.6000000000001</v>
      </c>
      <c r="H38" s="319" t="s">
        <v>114</v>
      </c>
      <c r="I38" s="522">
        <f t="shared" si="3"/>
        <v>0.15189873417721511</v>
      </c>
      <c r="J38" s="523">
        <v>1820</v>
      </c>
      <c r="K38" s="524">
        <f t="shared" si="4"/>
        <v>1092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77">
        <v>1070</v>
      </c>
      <c r="Q38" s="1252"/>
      <c r="R38" s="1104"/>
    </row>
    <row r="39" spans="1:18" ht="20.100000000000001" customHeight="1">
      <c r="A39" s="360">
        <f t="shared" si="5"/>
        <v>28</v>
      </c>
      <c r="B39" s="1095"/>
      <c r="C39" s="1095"/>
      <c r="D39" s="47" t="s">
        <v>142</v>
      </c>
      <c r="E39" s="318">
        <v>1255.5</v>
      </c>
      <c r="F39" s="319" t="s">
        <v>116</v>
      </c>
      <c r="G39" s="318">
        <f t="shared" si="2"/>
        <v>1515.9</v>
      </c>
      <c r="H39" s="319" t="s">
        <v>116</v>
      </c>
      <c r="I39" s="522">
        <f t="shared" si="3"/>
        <v>0.20740740740740748</v>
      </c>
      <c r="J39" s="523">
        <v>1630</v>
      </c>
      <c r="K39" s="524">
        <f t="shared" si="4"/>
        <v>978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77">
        <v>920</v>
      </c>
      <c r="Q39" s="1252"/>
      <c r="R39" s="1104"/>
    </row>
    <row r="40" spans="1:18" ht="20.100000000000001" customHeight="1">
      <c r="A40" s="361">
        <f t="shared" si="5"/>
        <v>29</v>
      </c>
      <c r="B40" s="1095"/>
      <c r="C40" s="1095"/>
      <c r="D40" s="322" t="s">
        <v>143</v>
      </c>
      <c r="E40" s="323">
        <v>1125.3</v>
      </c>
      <c r="F40" s="324" t="s">
        <v>118</v>
      </c>
      <c r="G40" s="323">
        <f t="shared" si="2"/>
        <v>1339.2</v>
      </c>
      <c r="H40" s="324" t="s">
        <v>118</v>
      </c>
      <c r="I40" s="526">
        <f t="shared" si="3"/>
        <v>0.19008264462809921</v>
      </c>
      <c r="J40" s="527">
        <v>1440</v>
      </c>
      <c r="K40" s="528">
        <f t="shared" si="4"/>
        <v>864</v>
      </c>
      <c r="L40" s="344">
        <v>0</v>
      </c>
      <c r="M40" s="345">
        <v>0</v>
      </c>
      <c r="N40" s="344">
        <v>56</v>
      </c>
      <c r="O40" s="346" t="e">
        <f t="shared" si="0"/>
        <v>#REF!</v>
      </c>
      <c r="P40" s="88">
        <v>830</v>
      </c>
      <c r="Q40" s="1252"/>
      <c r="R40" s="1104"/>
    </row>
    <row r="41" spans="1:18" ht="20.100000000000001" customHeight="1">
      <c r="A41" s="359">
        <f t="shared" si="5"/>
        <v>30</v>
      </c>
      <c r="B41" s="1095"/>
      <c r="C41" s="1095"/>
      <c r="D41" s="325" t="s">
        <v>144</v>
      </c>
      <c r="E41" s="326">
        <v>1004.4000000000001</v>
      </c>
      <c r="F41" s="327" t="s">
        <v>120</v>
      </c>
      <c r="G41" s="326">
        <f t="shared" si="2"/>
        <v>1199.7</v>
      </c>
      <c r="H41" s="327" t="s">
        <v>120</v>
      </c>
      <c r="I41" s="535">
        <f t="shared" si="3"/>
        <v>0.19444444444444442</v>
      </c>
      <c r="J41" s="536">
        <v>1290</v>
      </c>
      <c r="K41" s="537">
        <f t="shared" si="4"/>
        <v>774</v>
      </c>
      <c r="L41" s="348">
        <v>0</v>
      </c>
      <c r="M41" s="349">
        <v>0</v>
      </c>
      <c r="N41" s="348">
        <v>56</v>
      </c>
      <c r="O41" s="350" t="e">
        <f t="shared" si="0"/>
        <v>#REF!</v>
      </c>
      <c r="P41" s="351">
        <v>740</v>
      </c>
      <c r="Q41" s="1252"/>
      <c r="R41" s="1104"/>
    </row>
    <row r="42" spans="1:18" ht="20.100000000000001" customHeight="1">
      <c r="A42" s="361">
        <f t="shared" si="5"/>
        <v>31</v>
      </c>
      <c r="B42" s="1095"/>
      <c r="C42" s="1095"/>
      <c r="D42" s="308" t="s">
        <v>145</v>
      </c>
      <c r="E42" s="315">
        <v>902.1</v>
      </c>
      <c r="F42" s="321" t="s">
        <v>122</v>
      </c>
      <c r="G42" s="315">
        <f t="shared" si="2"/>
        <v>1060.2</v>
      </c>
      <c r="H42" s="321" t="s">
        <v>122</v>
      </c>
      <c r="I42" s="529">
        <f t="shared" si="3"/>
        <v>0.17525773195876293</v>
      </c>
      <c r="J42" s="516">
        <v>1140</v>
      </c>
      <c r="K42" s="525">
        <f t="shared" si="4"/>
        <v>684</v>
      </c>
      <c r="L42" s="42">
        <v>0</v>
      </c>
      <c r="M42" s="335">
        <v>0</v>
      </c>
      <c r="N42" s="42">
        <v>56</v>
      </c>
      <c r="O42" s="347" t="e">
        <f t="shared" si="0"/>
        <v>#REF!</v>
      </c>
      <c r="P42" s="309">
        <v>650</v>
      </c>
      <c r="Q42" s="1252"/>
      <c r="R42" s="1104"/>
    </row>
    <row r="43" spans="1:18" ht="20.100000000000001" customHeight="1">
      <c r="A43" s="361">
        <f t="shared" si="5"/>
        <v>32</v>
      </c>
      <c r="B43" s="1095"/>
      <c r="C43" s="1095"/>
      <c r="D43" s="325" t="s">
        <v>146</v>
      </c>
      <c r="E43" s="326">
        <v>818.40000000000009</v>
      </c>
      <c r="F43" s="327" t="s">
        <v>124</v>
      </c>
      <c r="G43" s="326">
        <f t="shared" si="2"/>
        <v>948.6</v>
      </c>
      <c r="H43" s="327" t="s">
        <v>124</v>
      </c>
      <c r="I43" s="535">
        <f t="shared" si="3"/>
        <v>0.15909090909090895</v>
      </c>
      <c r="J43" s="536">
        <v>1020</v>
      </c>
      <c r="K43" s="537" t="s">
        <v>125</v>
      </c>
      <c r="L43" s="348">
        <v>0</v>
      </c>
      <c r="M43" s="349">
        <v>0</v>
      </c>
      <c r="N43" s="348">
        <v>56</v>
      </c>
      <c r="O43" s="350" t="e">
        <f t="shared" si="0"/>
        <v>#REF!</v>
      </c>
      <c r="P43" s="351">
        <v>600</v>
      </c>
      <c r="Q43" s="1252"/>
      <c r="R43" s="1104"/>
    </row>
    <row r="44" spans="1:18" ht="20.100000000000001" customHeight="1">
      <c r="A44" s="361">
        <f t="shared" si="5"/>
        <v>33</v>
      </c>
      <c r="B44" s="1095"/>
      <c r="C44" s="1095"/>
      <c r="D44" s="363" t="s">
        <v>147</v>
      </c>
      <c r="E44" s="364">
        <v>734.7</v>
      </c>
      <c r="F44" s="365" t="s">
        <v>127</v>
      </c>
      <c r="G44" s="364">
        <f t="shared" si="2"/>
        <v>837</v>
      </c>
      <c r="H44" s="365" t="s">
        <v>127</v>
      </c>
      <c r="I44" s="572">
        <f t="shared" si="3"/>
        <v>0.13924050632911378</v>
      </c>
      <c r="J44" s="573">
        <v>900</v>
      </c>
      <c r="K44" s="574" t="s">
        <v>125</v>
      </c>
      <c r="L44" s="374">
        <v>0</v>
      </c>
      <c r="M44" s="375">
        <v>0</v>
      </c>
      <c r="N44" s="374">
        <v>56</v>
      </c>
      <c r="O44" s="376" t="e">
        <f t="shared" si="0"/>
        <v>#REF!</v>
      </c>
      <c r="P44" s="377">
        <v>550</v>
      </c>
      <c r="Q44" s="1252"/>
      <c r="R44" s="1104"/>
    </row>
    <row r="45" spans="1:18" ht="20.100000000000001" customHeight="1" thickBot="1">
      <c r="A45" s="328">
        <f t="shared" si="5"/>
        <v>34</v>
      </c>
      <c r="B45" s="1096"/>
      <c r="C45" s="1096"/>
      <c r="D45" s="585" t="s">
        <v>237</v>
      </c>
      <c r="E45" s="586">
        <v>660.30000000000007</v>
      </c>
      <c r="F45" s="587" t="s">
        <v>236</v>
      </c>
      <c r="G45" s="586">
        <f t="shared" si="2"/>
        <v>660.30000000000007</v>
      </c>
      <c r="H45" s="587" t="s">
        <v>236</v>
      </c>
      <c r="I45" s="588">
        <f t="shared" si="3"/>
        <v>0</v>
      </c>
      <c r="J45" s="589">
        <v>710</v>
      </c>
      <c r="K45" s="590">
        <f t="shared" si="4"/>
        <v>426</v>
      </c>
      <c r="L45" s="591">
        <v>0</v>
      </c>
      <c r="M45" s="592">
        <v>0</v>
      </c>
      <c r="N45" s="591">
        <v>56</v>
      </c>
      <c r="O45" s="593" t="e">
        <f t="shared" si="0"/>
        <v>#REF!</v>
      </c>
      <c r="P45" s="594">
        <v>500</v>
      </c>
      <c r="Q45" s="1260"/>
      <c r="R45" s="1105"/>
    </row>
    <row r="46" spans="1:18" ht="20.100000000000001" customHeight="1">
      <c r="A46" s="52"/>
      <c r="B46" s="366"/>
      <c r="C46" s="366"/>
      <c r="D46" s="548"/>
      <c r="E46" s="549"/>
      <c r="F46" s="548"/>
      <c r="G46" s="549"/>
      <c r="H46" s="548"/>
      <c r="I46" s="550"/>
      <c r="J46" s="530"/>
      <c r="K46" s="530"/>
      <c r="L46" s="551"/>
      <c r="M46" s="530"/>
      <c r="N46" s="551"/>
      <c r="O46" s="531"/>
      <c r="P46" s="531"/>
      <c r="Q46" s="382"/>
      <c r="R46" s="552"/>
    </row>
    <row r="47" spans="1:18" ht="20.100000000000001" customHeight="1" thickBot="1">
      <c r="A47" s="52"/>
      <c r="B47" s="366"/>
      <c r="C47" s="366"/>
      <c r="D47" s="53"/>
      <c r="E47" s="367"/>
      <c r="F47" s="53"/>
      <c r="G47" s="368"/>
      <c r="H47" s="53"/>
      <c r="I47" s="378"/>
      <c r="J47" s="335"/>
      <c r="K47" s="335"/>
      <c r="L47" s="75"/>
      <c r="M47" s="335"/>
      <c r="N47" s="75"/>
      <c r="O47" s="347"/>
      <c r="P47" s="347"/>
      <c r="Q47" s="380"/>
      <c r="R47" s="381"/>
    </row>
    <row r="48" spans="1:18" ht="20.100000000000001" customHeight="1" thickBot="1">
      <c r="A48" s="54" t="s">
        <v>148</v>
      </c>
      <c r="B48" s="54"/>
      <c r="C48" s="55"/>
      <c r="G48" s="1106" t="s">
        <v>149</v>
      </c>
      <c r="H48" s="1107"/>
      <c r="I48" s="1107"/>
      <c r="J48" s="1107"/>
      <c r="K48" s="1107"/>
      <c r="L48" s="1107"/>
      <c r="M48" s="1107"/>
      <c r="N48" s="1107"/>
      <c r="O48" s="1107"/>
      <c r="P48" s="1107"/>
      <c r="Q48" s="1107"/>
      <c r="R48" s="1108"/>
    </row>
    <row r="49" spans="1:18" ht="13.5" customHeight="1">
      <c r="A49" s="1109" t="s">
        <v>150</v>
      </c>
      <c r="B49" s="1111" t="s">
        <v>151</v>
      </c>
      <c r="C49" s="1112"/>
      <c r="D49" s="1111" t="s">
        <v>152</v>
      </c>
      <c r="E49" s="1115"/>
      <c r="F49" s="1112"/>
      <c r="G49" s="1111" t="s">
        <v>153</v>
      </c>
      <c r="H49" s="1115"/>
      <c r="I49" s="1115"/>
      <c r="J49" s="1112"/>
      <c r="K49" s="1111" t="s">
        <v>154</v>
      </c>
      <c r="L49" s="1115"/>
      <c r="M49" s="1115"/>
      <c r="N49" s="1112"/>
      <c r="O49" s="1111" t="s">
        <v>69</v>
      </c>
      <c r="P49" s="1115"/>
      <c r="Q49" s="1115"/>
      <c r="R49" s="1112"/>
    </row>
    <row r="50" spans="1:18" ht="13.5" customHeight="1" thickBot="1">
      <c r="A50" s="1110"/>
      <c r="B50" s="1113"/>
      <c r="C50" s="1114"/>
      <c r="D50" s="56" t="s">
        <v>155</v>
      </c>
      <c r="E50" s="57" t="s">
        <v>156</v>
      </c>
      <c r="F50" s="57" t="s">
        <v>157</v>
      </c>
      <c r="G50" s="56" t="s">
        <v>155</v>
      </c>
      <c r="H50" s="1116" t="s">
        <v>158</v>
      </c>
      <c r="I50" s="1117"/>
      <c r="J50" s="576" t="s">
        <v>157</v>
      </c>
      <c r="K50" s="56" t="s">
        <v>155</v>
      </c>
      <c r="L50" s="1116" t="s">
        <v>158</v>
      </c>
      <c r="M50" s="1117"/>
      <c r="N50" s="576" t="s">
        <v>157</v>
      </c>
      <c r="O50" s="1113" t="s">
        <v>88</v>
      </c>
      <c r="P50" s="1114"/>
      <c r="Q50" s="1113" t="s">
        <v>159</v>
      </c>
      <c r="R50" s="1114"/>
    </row>
    <row r="51" spans="1:18" ht="13.5" customHeight="1">
      <c r="A51" s="581">
        <v>1</v>
      </c>
      <c r="B51" s="1118" t="s">
        <v>398</v>
      </c>
      <c r="C51" s="1119"/>
      <c r="D51" s="58">
        <f>J12</f>
        <v>6880</v>
      </c>
      <c r="E51" s="59">
        <v>263</v>
      </c>
      <c r="F51" s="59">
        <f t="shared" ref="F51:F56" si="6">D51+E51</f>
        <v>7143</v>
      </c>
      <c r="G51" s="58">
        <v>5900</v>
      </c>
      <c r="H51" s="1120">
        <v>255</v>
      </c>
      <c r="I51" s="1121"/>
      <c r="J51" s="577">
        <f>G51+H51</f>
        <v>6155</v>
      </c>
      <c r="K51" s="58">
        <v>8694</v>
      </c>
      <c r="L51" s="1120">
        <v>207</v>
      </c>
      <c r="M51" s="1121"/>
      <c r="N51" s="545">
        <f t="shared" ref="N51:N56" si="7">K51+L51</f>
        <v>8901</v>
      </c>
      <c r="O51" s="1122" t="s">
        <v>161</v>
      </c>
      <c r="P51" s="1123"/>
      <c r="Q51" s="1122" t="s">
        <v>162</v>
      </c>
      <c r="R51" s="1123"/>
    </row>
    <row r="52" spans="1:18" ht="13.5" customHeight="1">
      <c r="A52" s="60">
        <v>2</v>
      </c>
      <c r="B52" s="1124" t="s">
        <v>399</v>
      </c>
      <c r="C52" s="1125"/>
      <c r="D52" s="61">
        <f>J15</f>
        <v>4440</v>
      </c>
      <c r="E52" s="544">
        <v>263</v>
      </c>
      <c r="F52" s="578">
        <f t="shared" si="6"/>
        <v>4703</v>
      </c>
      <c r="G52" s="61"/>
      <c r="H52" s="1126"/>
      <c r="I52" s="1127"/>
      <c r="J52" s="578"/>
      <c r="K52" s="61">
        <v>4195</v>
      </c>
      <c r="L52" s="1126">
        <v>207</v>
      </c>
      <c r="M52" s="1127"/>
      <c r="N52" s="352">
        <f t="shared" si="7"/>
        <v>4402</v>
      </c>
      <c r="O52" s="1128" t="s">
        <v>161</v>
      </c>
      <c r="P52" s="1129"/>
      <c r="Q52" s="1128" t="s">
        <v>162</v>
      </c>
      <c r="R52" s="1129"/>
    </row>
    <row r="53" spans="1:18" ht="13.5" customHeight="1" thickBot="1">
      <c r="A53" s="547">
        <v>3</v>
      </c>
      <c r="B53" s="1113" t="s">
        <v>400</v>
      </c>
      <c r="C53" s="1114"/>
      <c r="D53" s="61">
        <f>J19</f>
        <v>2560</v>
      </c>
      <c r="E53" s="544">
        <v>263</v>
      </c>
      <c r="F53" s="578">
        <f t="shared" si="6"/>
        <v>2823</v>
      </c>
      <c r="G53" s="61">
        <v>2280</v>
      </c>
      <c r="H53" s="1126">
        <v>255</v>
      </c>
      <c r="I53" s="1127"/>
      <c r="J53" s="578">
        <f>G53+H53</f>
        <v>2535</v>
      </c>
      <c r="K53" s="61">
        <v>3169</v>
      </c>
      <c r="L53" s="1126">
        <v>207</v>
      </c>
      <c r="M53" s="1127"/>
      <c r="N53" s="352">
        <f t="shared" si="7"/>
        <v>3376</v>
      </c>
      <c r="O53" s="1130" t="s">
        <v>161</v>
      </c>
      <c r="P53" s="1131"/>
      <c r="Q53" s="1130" t="s">
        <v>162</v>
      </c>
      <c r="R53" s="1131"/>
    </row>
    <row r="54" spans="1:18" ht="12.75" customHeight="1">
      <c r="A54" s="581">
        <v>4</v>
      </c>
      <c r="B54" s="1118" t="s">
        <v>401</v>
      </c>
      <c r="C54" s="1119"/>
      <c r="D54" s="58">
        <f>J29</f>
        <v>6600</v>
      </c>
      <c r="E54" s="59">
        <v>263</v>
      </c>
      <c r="F54" s="59">
        <f t="shared" si="6"/>
        <v>6863</v>
      </c>
      <c r="G54" s="58">
        <v>5500</v>
      </c>
      <c r="H54" s="1120">
        <v>255</v>
      </c>
      <c r="I54" s="1121"/>
      <c r="J54" s="577">
        <f>G54+H54</f>
        <v>5755</v>
      </c>
      <c r="K54" s="58">
        <v>8694</v>
      </c>
      <c r="L54" s="1120">
        <v>207</v>
      </c>
      <c r="M54" s="1121"/>
      <c r="N54" s="545">
        <f t="shared" si="7"/>
        <v>8901</v>
      </c>
      <c r="O54" s="1122" t="s">
        <v>161</v>
      </c>
      <c r="P54" s="1123"/>
      <c r="Q54" s="1122" t="s">
        <v>162</v>
      </c>
      <c r="R54" s="1123"/>
    </row>
    <row r="55" spans="1:18" ht="12.75" customHeight="1">
      <c r="A55" s="60">
        <v>5</v>
      </c>
      <c r="B55" s="1124" t="s">
        <v>402</v>
      </c>
      <c r="C55" s="1125"/>
      <c r="D55" s="61">
        <f>J32</f>
        <v>4160</v>
      </c>
      <c r="E55" s="544">
        <v>263</v>
      </c>
      <c r="F55" s="578">
        <f t="shared" si="6"/>
        <v>4423</v>
      </c>
      <c r="G55" s="61"/>
      <c r="H55" s="1126"/>
      <c r="I55" s="1127"/>
      <c r="J55" s="578"/>
      <c r="K55" s="61">
        <v>3670</v>
      </c>
      <c r="L55" s="1126">
        <v>207</v>
      </c>
      <c r="M55" s="1127"/>
      <c r="N55" s="352">
        <f t="shared" si="7"/>
        <v>3877</v>
      </c>
      <c r="O55" s="1128" t="s">
        <v>161</v>
      </c>
      <c r="P55" s="1129"/>
      <c r="Q55" s="1128" t="s">
        <v>162</v>
      </c>
      <c r="R55" s="1129"/>
    </row>
    <row r="56" spans="1:18" ht="12.75" customHeight="1" thickBot="1">
      <c r="A56" s="547">
        <v>6</v>
      </c>
      <c r="B56" s="1113" t="s">
        <v>403</v>
      </c>
      <c r="C56" s="1114"/>
      <c r="D56" s="582">
        <f>J36</f>
        <v>2280</v>
      </c>
      <c r="E56" s="546">
        <v>263</v>
      </c>
      <c r="F56" s="579">
        <f t="shared" si="6"/>
        <v>2543</v>
      </c>
      <c r="G56" s="582">
        <v>1880</v>
      </c>
      <c r="H56" s="1137">
        <v>255</v>
      </c>
      <c r="I56" s="1138"/>
      <c r="J56" s="579">
        <f>G56+H56</f>
        <v>2135</v>
      </c>
      <c r="K56" s="582">
        <v>2644</v>
      </c>
      <c r="L56" s="1137">
        <v>207</v>
      </c>
      <c r="M56" s="1138"/>
      <c r="N56" s="584">
        <f t="shared" si="7"/>
        <v>2851</v>
      </c>
      <c r="O56" s="1139" t="s">
        <v>161</v>
      </c>
      <c r="P56" s="1140"/>
      <c r="Q56" s="1139" t="s">
        <v>162</v>
      </c>
      <c r="R56" s="1140"/>
    </row>
    <row r="57" spans="1:18">
      <c r="A57" s="75"/>
      <c r="B57" s="75"/>
      <c r="C57" s="75"/>
      <c r="D57" s="335"/>
      <c r="E57" s="75"/>
      <c r="F57" s="335"/>
      <c r="G57" s="75"/>
      <c r="H57" s="75"/>
      <c r="I57" s="75"/>
      <c r="J57" s="75"/>
      <c r="K57" s="75"/>
      <c r="L57" s="75"/>
      <c r="M57" s="75"/>
      <c r="N57" s="75"/>
      <c r="O57" s="542"/>
      <c r="P57" s="542"/>
      <c r="Q57" s="542"/>
      <c r="R57" s="542"/>
    </row>
    <row r="58" spans="1:18">
      <c r="A58" s="36" t="s">
        <v>168</v>
      </c>
      <c r="B58" s="75"/>
    </row>
    <row r="59" spans="1:18">
      <c r="A59" s="32" t="e">
        <f>#REF!</f>
        <v>#REF!</v>
      </c>
      <c r="B59" s="555"/>
      <c r="H59" s="369"/>
      <c r="I59" s="369"/>
      <c r="J59" s="369"/>
      <c r="K59" s="369"/>
      <c r="L59" s="369"/>
      <c r="M59" s="369"/>
      <c r="N59" s="369"/>
      <c r="O59" s="369"/>
      <c r="P59" s="369"/>
      <c r="Q59" s="369"/>
    </row>
    <row r="60" spans="1:18">
      <c r="A60" s="54" t="s">
        <v>169</v>
      </c>
      <c r="B60" s="32"/>
      <c r="C60" s="75"/>
    </row>
    <row r="61" spans="1:18">
      <c r="A61" s="32" t="s">
        <v>404</v>
      </c>
      <c r="B61" s="32"/>
      <c r="C61" s="75"/>
    </row>
    <row r="62" spans="1:18">
      <c r="A62" s="32" t="s">
        <v>405</v>
      </c>
      <c r="B62" s="32"/>
      <c r="C62" s="75"/>
    </row>
    <row r="63" spans="1:18" ht="13.5" customHeight="1">
      <c r="A63" s="54" t="s">
        <v>172</v>
      </c>
      <c r="B63" s="32"/>
      <c r="C63" s="75"/>
    </row>
    <row r="64" spans="1:18" ht="13.8" thickBot="1">
      <c r="B64" s="32"/>
      <c r="C64" s="75"/>
    </row>
    <row r="65" spans="1:17" ht="13.8" thickBot="1">
      <c r="A65" s="1132" t="s">
        <v>173</v>
      </c>
      <c r="B65" s="1133"/>
      <c r="C65" s="1134"/>
      <c r="D65" s="62" t="s">
        <v>174</v>
      </c>
      <c r="E65" s="1135" t="s">
        <v>175</v>
      </c>
      <c r="F65" s="1133"/>
      <c r="G65" s="1133"/>
      <c r="H65" s="1133"/>
      <c r="I65" s="1133"/>
      <c r="J65" s="1133"/>
      <c r="K65" s="1133"/>
      <c r="L65" s="1133"/>
      <c r="M65" s="1133"/>
      <c r="N65" s="1133"/>
      <c r="O65" s="1133"/>
      <c r="P65" s="1133"/>
      <c r="Q65" s="1136"/>
    </row>
    <row r="66" spans="1:17" ht="18">
      <c r="A66" s="63">
        <v>1</v>
      </c>
      <c r="B66" s="1141" t="s">
        <v>176</v>
      </c>
      <c r="C66" s="1142"/>
      <c r="D66" s="64"/>
      <c r="E66" s="1143" t="e">
        <f>#REF!</f>
        <v>#REF!</v>
      </c>
      <c r="F66" s="1144"/>
      <c r="G66" s="1144"/>
      <c r="H66" s="1144"/>
      <c r="I66" s="1144"/>
      <c r="J66" s="1144"/>
      <c r="K66" s="1144"/>
      <c r="L66" s="1144"/>
      <c r="M66" s="1144"/>
      <c r="N66" s="1144"/>
      <c r="O66" s="1144"/>
      <c r="P66" s="1144"/>
      <c r="Q66" s="1145"/>
    </row>
    <row r="67" spans="1:17" ht="23.55" customHeight="1">
      <c r="A67" s="65">
        <v>2</v>
      </c>
      <c r="B67" s="1146" t="s">
        <v>177</v>
      </c>
      <c r="C67" s="1147"/>
      <c r="D67" s="66"/>
      <c r="E67" s="1148" t="e">
        <f>#REF!</f>
        <v>#REF!</v>
      </c>
      <c r="F67" s="1149"/>
      <c r="G67" s="1149"/>
      <c r="H67" s="1149"/>
      <c r="I67" s="1149"/>
      <c r="J67" s="1149"/>
      <c r="K67" s="1149"/>
      <c r="L67" s="1149"/>
      <c r="M67" s="1149"/>
      <c r="N67" s="1149"/>
      <c r="O67" s="1149"/>
      <c r="P67" s="1149"/>
      <c r="Q67" s="1150"/>
    </row>
    <row r="68" spans="1:17" ht="58.5" customHeight="1">
      <c r="A68" s="67">
        <v>3</v>
      </c>
      <c r="B68" s="1146" t="s">
        <v>178</v>
      </c>
      <c r="C68" s="1147"/>
      <c r="D68" s="66"/>
      <c r="E68" s="1182" t="e">
        <f>#REF!</f>
        <v>#REF!</v>
      </c>
      <c r="F68" s="1183"/>
      <c r="G68" s="1183"/>
      <c r="H68" s="1183"/>
      <c r="I68" s="1183"/>
      <c r="J68" s="1183"/>
      <c r="K68" s="1183"/>
      <c r="L68" s="1183"/>
      <c r="M68" s="1183"/>
      <c r="N68" s="1183"/>
      <c r="O68" s="1183"/>
      <c r="P68" s="1183"/>
      <c r="Q68" s="1184"/>
    </row>
    <row r="69" spans="1:17" ht="18">
      <c r="A69" s="1162">
        <v>4</v>
      </c>
      <c r="B69" s="1146" t="s">
        <v>179</v>
      </c>
      <c r="C69" s="1147"/>
      <c r="D69" s="64"/>
      <c r="E69" s="1165"/>
      <c r="F69" s="1166"/>
      <c r="G69" s="1166"/>
      <c r="H69" s="1166"/>
      <c r="I69" s="1166"/>
      <c r="J69" s="1166"/>
      <c r="K69" s="1166"/>
      <c r="L69" s="1166"/>
      <c r="M69" s="1166"/>
      <c r="N69" s="1166"/>
      <c r="O69" s="1166"/>
      <c r="P69" s="1166"/>
      <c r="Q69" s="1167"/>
    </row>
    <row r="70" spans="1:17" ht="18">
      <c r="A70" s="1164"/>
      <c r="B70" s="1154" t="s">
        <v>180</v>
      </c>
      <c r="C70" s="1155"/>
      <c r="D70" s="69"/>
      <c r="E70" s="1156"/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7" ht="18">
      <c r="A71" s="1164"/>
      <c r="B71" s="1154" t="s">
        <v>181</v>
      </c>
      <c r="C71" s="1155"/>
      <c r="D71" s="69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7" ht="18">
      <c r="A72" s="1164"/>
      <c r="B72" s="1154" t="s">
        <v>182</v>
      </c>
      <c r="C72" s="1155"/>
      <c r="D72" s="69"/>
      <c r="E72" s="1156" t="e">
        <f>#REF!</f>
        <v>#REF!</v>
      </c>
      <c r="F72" s="1157"/>
      <c r="G72" s="1157"/>
      <c r="H72" s="1157"/>
      <c r="I72" s="1157"/>
      <c r="J72" s="1157"/>
      <c r="K72" s="1157"/>
      <c r="L72" s="1157"/>
      <c r="M72" s="1157"/>
      <c r="N72" s="1157"/>
      <c r="O72" s="1157"/>
      <c r="P72" s="1157"/>
      <c r="Q72" s="1158"/>
    </row>
    <row r="73" spans="1:17" ht="18">
      <c r="A73" s="1163"/>
      <c r="B73" s="1154" t="s">
        <v>183</v>
      </c>
      <c r="C73" s="1155"/>
      <c r="D73" s="69"/>
      <c r="E73" s="1159" t="e">
        <f>#REF!</f>
        <v>#REF!</v>
      </c>
      <c r="F73" s="1160"/>
      <c r="G73" s="1160"/>
      <c r="H73" s="1160"/>
      <c r="I73" s="1160"/>
      <c r="J73" s="1160"/>
      <c r="K73" s="1160"/>
      <c r="L73" s="1160"/>
      <c r="M73" s="1160"/>
      <c r="N73" s="1160"/>
      <c r="O73" s="1160"/>
      <c r="P73" s="1160"/>
      <c r="Q73" s="1161"/>
    </row>
    <row r="74" spans="1:17" ht="18">
      <c r="A74" s="1162">
        <v>5</v>
      </c>
      <c r="B74" s="1146" t="s">
        <v>184</v>
      </c>
      <c r="C74" s="1147"/>
      <c r="D74" s="66"/>
      <c r="E74" s="1156" t="e">
        <f>#REF!</f>
        <v>#REF!</v>
      </c>
      <c r="F74" s="1157"/>
      <c r="G74" s="1157"/>
      <c r="H74" s="1157"/>
      <c r="I74" s="1157"/>
      <c r="J74" s="1157"/>
      <c r="K74" s="1157"/>
      <c r="L74" s="1157"/>
      <c r="M74" s="1157"/>
      <c r="N74" s="1157"/>
      <c r="O74" s="1157"/>
      <c r="P74" s="1157"/>
      <c r="Q74" s="1158"/>
    </row>
    <row r="75" spans="1:17" ht="18">
      <c r="A75" s="1163"/>
      <c r="B75" s="1146" t="s">
        <v>185</v>
      </c>
      <c r="C75" s="1147"/>
      <c r="D75" s="69"/>
      <c r="E75" s="1156" t="e">
        <f>#REF!</f>
        <v>#REF!</v>
      </c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8"/>
    </row>
    <row r="76" spans="1:17" ht="18">
      <c r="A76" s="70">
        <v>6</v>
      </c>
      <c r="B76" s="1146" t="s">
        <v>186</v>
      </c>
      <c r="C76" s="1147"/>
      <c r="D76" s="66" t="s">
        <v>187</v>
      </c>
      <c r="E76" s="1156" t="e">
        <f>#REF!</f>
        <v>#REF!</v>
      </c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8"/>
    </row>
    <row r="77" spans="1:17" ht="19.95" customHeight="1">
      <c r="A77" s="70">
        <v>7</v>
      </c>
      <c r="B77" s="1146" t="s">
        <v>188</v>
      </c>
      <c r="C77" s="1147"/>
      <c r="D77" s="64"/>
      <c r="E77" s="1156" t="e">
        <f>#REF!</f>
        <v>#REF!</v>
      </c>
      <c r="F77" s="1157"/>
      <c r="G77" s="1157"/>
      <c r="H77" s="1157"/>
      <c r="I77" s="1157"/>
      <c r="J77" s="1157"/>
      <c r="K77" s="1157"/>
      <c r="L77" s="1157"/>
      <c r="M77" s="1157"/>
      <c r="N77" s="1157"/>
      <c r="O77" s="1157"/>
      <c r="P77" s="1157"/>
      <c r="Q77" s="1158"/>
    </row>
    <row r="78" spans="1:17" ht="21.6" customHeight="1">
      <c r="A78" s="65">
        <v>8</v>
      </c>
      <c r="B78" s="1146" t="s">
        <v>189</v>
      </c>
      <c r="C78" s="1147"/>
      <c r="D78" s="69"/>
      <c r="E78" s="1148" t="s">
        <v>248</v>
      </c>
      <c r="F78" s="1149"/>
      <c r="G78" s="1149"/>
      <c r="H78" s="1149"/>
      <c r="I78" s="1149"/>
      <c r="J78" s="1149"/>
      <c r="K78" s="1149"/>
      <c r="L78" s="1149"/>
      <c r="M78" s="1149"/>
      <c r="N78" s="1149"/>
      <c r="O78" s="1149"/>
      <c r="P78" s="1149"/>
      <c r="Q78" s="1150"/>
    </row>
    <row r="79" spans="1:17" ht="18">
      <c r="A79" s="68">
        <v>9</v>
      </c>
      <c r="B79" s="1168" t="s">
        <v>192</v>
      </c>
      <c r="C79" s="1169"/>
      <c r="D79" s="66" t="s">
        <v>187</v>
      </c>
      <c r="E79" s="1156" t="e">
        <f>#REF!</f>
        <v>#REF!</v>
      </c>
      <c r="F79" s="1157"/>
      <c r="G79" s="1157"/>
      <c r="H79" s="1157"/>
      <c r="I79" s="1157"/>
      <c r="J79" s="1157"/>
      <c r="K79" s="1157"/>
      <c r="L79" s="1157"/>
      <c r="M79" s="1157"/>
      <c r="N79" s="1157"/>
      <c r="O79" s="1157"/>
      <c r="P79" s="1157"/>
      <c r="Q79" s="1158"/>
    </row>
    <row r="80" spans="1:17" ht="18">
      <c r="A80" s="1162">
        <v>10</v>
      </c>
      <c r="B80" s="1146" t="s">
        <v>193</v>
      </c>
      <c r="C80" s="1147"/>
      <c r="D80" s="64"/>
      <c r="E80" s="1165" t="e">
        <f>#REF!</f>
        <v>#REF!</v>
      </c>
      <c r="F80" s="1166"/>
      <c r="G80" s="1166"/>
      <c r="H80" s="1166"/>
      <c r="I80" s="1166"/>
      <c r="J80" s="1166"/>
      <c r="K80" s="1166"/>
      <c r="L80" s="1166"/>
      <c r="M80" s="1166"/>
      <c r="N80" s="1166"/>
      <c r="O80" s="1166"/>
      <c r="P80" s="1166"/>
      <c r="Q80" s="1167"/>
    </row>
    <row r="81" spans="1:17" ht="18">
      <c r="A81" s="1164"/>
      <c r="B81" s="1146" t="s">
        <v>194</v>
      </c>
      <c r="C81" s="1147"/>
      <c r="D81" s="71"/>
      <c r="E81" s="1148" t="e">
        <f>#REF!</f>
        <v>#REF!</v>
      </c>
      <c r="F81" s="1149"/>
      <c r="G81" s="1149"/>
      <c r="H81" s="1149"/>
      <c r="I81" s="1149"/>
      <c r="J81" s="1149"/>
      <c r="K81" s="1149"/>
      <c r="L81" s="1149"/>
      <c r="M81" s="1149"/>
      <c r="N81" s="1149"/>
      <c r="O81" s="1149"/>
      <c r="P81" s="1149"/>
      <c r="Q81" s="1150"/>
    </row>
    <row r="82" spans="1:17" ht="18">
      <c r="A82" s="1163"/>
      <c r="B82" s="1146" t="s">
        <v>195</v>
      </c>
      <c r="C82" s="1147"/>
      <c r="D82" s="66"/>
      <c r="E82" s="1156" t="e">
        <f>#REF!</f>
        <v>#REF!</v>
      </c>
      <c r="F82" s="1157"/>
      <c r="G82" s="1157"/>
      <c r="H82" s="1157"/>
      <c r="I82" s="1157"/>
      <c r="J82" s="1157"/>
      <c r="K82" s="1157"/>
      <c r="L82" s="1157"/>
      <c r="M82" s="1157"/>
      <c r="N82" s="1157"/>
      <c r="O82" s="1157"/>
      <c r="P82" s="1157"/>
      <c r="Q82" s="1158"/>
    </row>
    <row r="83" spans="1:17" ht="56.25" customHeight="1">
      <c r="A83" s="67">
        <v>11</v>
      </c>
      <c r="B83" s="1146" t="s">
        <v>196</v>
      </c>
      <c r="C83" s="1147"/>
      <c r="D83" s="66" t="s">
        <v>187</v>
      </c>
      <c r="E83" s="1182" t="e">
        <f>#REF!</f>
        <v>#REF!</v>
      </c>
      <c r="F83" s="1183"/>
      <c r="G83" s="1183"/>
      <c r="H83" s="1183"/>
      <c r="I83" s="1183"/>
      <c r="J83" s="1183"/>
      <c r="K83" s="1183"/>
      <c r="L83" s="1183"/>
      <c r="M83" s="1183"/>
      <c r="N83" s="1183"/>
      <c r="O83" s="1183"/>
      <c r="P83" s="1183"/>
      <c r="Q83" s="1184"/>
    </row>
    <row r="84" spans="1:17" ht="18">
      <c r="A84" s="67">
        <v>12</v>
      </c>
      <c r="B84" s="1146" t="s">
        <v>197</v>
      </c>
      <c r="C84" s="1147"/>
      <c r="D84" s="66" t="s">
        <v>187</v>
      </c>
      <c r="E84" s="1148" t="s">
        <v>198</v>
      </c>
      <c r="F84" s="1149"/>
      <c r="G84" s="1149"/>
      <c r="H84" s="1149"/>
      <c r="I84" s="1149"/>
      <c r="J84" s="1149"/>
      <c r="K84" s="1149"/>
      <c r="L84" s="1149"/>
      <c r="M84" s="1149"/>
      <c r="N84" s="1149"/>
      <c r="O84" s="1149"/>
      <c r="P84" s="1149"/>
      <c r="Q84" s="1150"/>
    </row>
    <row r="85" spans="1:17" ht="18">
      <c r="A85" s="1162">
        <v>15</v>
      </c>
      <c r="B85" s="1146" t="s">
        <v>200</v>
      </c>
      <c r="C85" s="1147"/>
      <c r="D85" s="66"/>
      <c r="E85" s="1263" t="e">
        <f>#REF!</f>
        <v>#REF!</v>
      </c>
      <c r="F85" s="1264"/>
      <c r="G85" s="1264"/>
      <c r="H85" s="1264"/>
      <c r="I85" s="1264"/>
      <c r="J85" s="1264"/>
      <c r="K85" s="1264"/>
      <c r="L85" s="1264"/>
      <c r="M85" s="1264"/>
      <c r="N85" s="1264"/>
      <c r="O85" s="1264"/>
      <c r="P85" s="1264"/>
      <c r="Q85" s="1265"/>
    </row>
    <row r="86" spans="1:17" ht="18">
      <c r="A86" s="1164"/>
      <c r="B86" s="1146" t="s">
        <v>201</v>
      </c>
      <c r="C86" s="1147"/>
      <c r="D86" s="66"/>
      <c r="E86" s="1185" t="e">
        <f>#REF!</f>
        <v>#REF!</v>
      </c>
      <c r="F86" s="1186"/>
      <c r="G86" s="1186"/>
      <c r="H86" s="1186"/>
      <c r="I86" s="1186"/>
      <c r="J86" s="1186"/>
      <c r="K86" s="1186"/>
      <c r="L86" s="1186"/>
      <c r="M86" s="1186"/>
      <c r="N86" s="1186"/>
      <c r="O86" s="1186"/>
      <c r="P86" s="1186"/>
      <c r="Q86" s="1187"/>
    </row>
    <row r="87" spans="1:17" ht="18">
      <c r="A87" s="1164"/>
      <c r="B87" s="1146" t="s">
        <v>202</v>
      </c>
      <c r="C87" s="1147"/>
      <c r="D87" s="66"/>
      <c r="E87" s="1185"/>
      <c r="F87" s="1186"/>
      <c r="G87" s="1186"/>
      <c r="H87" s="1186"/>
      <c r="I87" s="1186"/>
      <c r="J87" s="1186"/>
      <c r="K87" s="1186"/>
      <c r="L87" s="1186"/>
      <c r="M87" s="1186"/>
      <c r="N87" s="1186"/>
      <c r="O87" s="1186"/>
      <c r="P87" s="1186"/>
      <c r="Q87" s="1187"/>
    </row>
    <row r="88" spans="1:17" ht="18">
      <c r="A88" s="1163"/>
      <c r="B88" s="1146" t="s">
        <v>203</v>
      </c>
      <c r="C88" s="1147"/>
      <c r="D88" s="66"/>
      <c r="E88" s="1185"/>
      <c r="F88" s="1186"/>
      <c r="G88" s="1186"/>
      <c r="H88" s="1186"/>
      <c r="I88" s="1186"/>
      <c r="J88" s="1186"/>
      <c r="K88" s="1186"/>
      <c r="L88" s="1186"/>
      <c r="M88" s="1186"/>
      <c r="N88" s="1186"/>
      <c r="O88" s="1186"/>
      <c r="P88" s="1186"/>
      <c r="Q88" s="1187"/>
    </row>
    <row r="89" spans="1:17" ht="18">
      <c r="A89" s="1162">
        <v>16</v>
      </c>
      <c r="B89" s="1201" t="s">
        <v>204</v>
      </c>
      <c r="C89" s="1202"/>
      <c r="D89" s="66"/>
      <c r="E89" s="1203"/>
      <c r="F89" s="1204"/>
      <c r="G89" s="1204"/>
      <c r="H89" s="1204"/>
      <c r="I89" s="1204"/>
      <c r="J89" s="1204"/>
      <c r="K89" s="1204"/>
      <c r="L89" s="1204"/>
      <c r="M89" s="1204"/>
      <c r="N89" s="1204"/>
      <c r="O89" s="1204"/>
      <c r="P89" s="1204"/>
      <c r="Q89" s="1205"/>
    </row>
    <row r="90" spans="1:17" ht="18">
      <c r="A90" s="1164"/>
      <c r="B90" s="1146" t="s">
        <v>205</v>
      </c>
      <c r="C90" s="1147"/>
      <c r="D90" s="66"/>
      <c r="E90" s="1209" t="e">
        <f>#REF!</f>
        <v>#REF!</v>
      </c>
      <c r="F90" s="1210"/>
      <c r="G90" s="1210"/>
      <c r="H90" s="1210"/>
      <c r="I90" s="1210"/>
      <c r="J90" s="1210"/>
      <c r="K90" s="1210"/>
      <c r="L90" s="1210"/>
      <c r="M90" s="1210"/>
      <c r="N90" s="1210"/>
      <c r="O90" s="1210"/>
      <c r="P90" s="1210"/>
      <c r="Q90" s="1211"/>
    </row>
    <row r="91" spans="1:17" ht="18">
      <c r="A91" s="1164"/>
      <c r="B91" s="1146" t="s">
        <v>206</v>
      </c>
      <c r="C91" s="1147"/>
      <c r="D91" s="66"/>
      <c r="E91" s="1212" t="e">
        <f>#REF!</f>
        <v>#REF!</v>
      </c>
      <c r="F91" s="1213"/>
      <c r="G91" s="1213"/>
      <c r="H91" s="1213"/>
      <c r="I91" s="1213"/>
      <c r="J91" s="1213"/>
      <c r="K91" s="1213"/>
      <c r="L91" s="1213"/>
      <c r="M91" s="1213"/>
      <c r="N91" s="1213"/>
      <c r="O91" s="1213"/>
      <c r="P91" s="1213"/>
      <c r="Q91" s="1214"/>
    </row>
    <row r="92" spans="1:17" ht="18">
      <c r="A92" s="1164"/>
      <c r="B92" s="1146" t="s">
        <v>207</v>
      </c>
      <c r="C92" s="1147"/>
      <c r="D92" s="66"/>
      <c r="E92" s="1212" t="e">
        <f>#REF!</f>
        <v>#REF!</v>
      </c>
      <c r="F92" s="1213"/>
      <c r="G92" s="1213"/>
      <c r="H92" s="1213"/>
      <c r="I92" s="1213"/>
      <c r="J92" s="1213"/>
      <c r="K92" s="1213"/>
      <c r="L92" s="1213"/>
      <c r="M92" s="1213"/>
      <c r="N92" s="1213"/>
      <c r="O92" s="1213"/>
      <c r="P92" s="1213"/>
      <c r="Q92" s="1214"/>
    </row>
    <row r="93" spans="1:17" ht="18">
      <c r="A93" s="1163"/>
      <c r="B93" s="1146" t="s">
        <v>208</v>
      </c>
      <c r="C93" s="1147"/>
      <c r="D93" s="66"/>
      <c r="E93" s="1215" t="e">
        <f>#REF!</f>
        <v>#REF!</v>
      </c>
      <c r="F93" s="1216"/>
      <c r="G93" s="1216"/>
      <c r="H93" s="1216"/>
      <c r="I93" s="1216"/>
      <c r="J93" s="1216"/>
      <c r="K93" s="1216"/>
      <c r="L93" s="1216"/>
      <c r="M93" s="1216"/>
      <c r="N93" s="1216"/>
      <c r="O93" s="1216"/>
      <c r="P93" s="1216"/>
      <c r="Q93" s="1217"/>
    </row>
    <row r="94" spans="1:17" ht="18">
      <c r="A94" s="1198">
        <v>18</v>
      </c>
      <c r="B94" s="1201" t="s">
        <v>209</v>
      </c>
      <c r="C94" s="1202"/>
      <c r="D94" s="84"/>
      <c r="E94" s="1203"/>
      <c r="F94" s="1204"/>
      <c r="G94" s="1204"/>
      <c r="H94" s="1204"/>
      <c r="I94" s="1204"/>
      <c r="J94" s="1204"/>
      <c r="K94" s="1204"/>
      <c r="L94" s="1204"/>
      <c r="M94" s="1204"/>
      <c r="N94" s="1204"/>
      <c r="O94" s="1204"/>
      <c r="P94" s="1204"/>
      <c r="Q94" s="1205"/>
    </row>
    <row r="95" spans="1:17" ht="18">
      <c r="A95" s="1199"/>
      <c r="B95" s="1146" t="s">
        <v>210</v>
      </c>
      <c r="C95" s="1147"/>
      <c r="D95" s="84"/>
      <c r="E95" s="1206" t="e">
        <f>#REF!</f>
        <v>#REF!</v>
      </c>
      <c r="F95" s="1207"/>
      <c r="G95" s="1207"/>
      <c r="H95" s="1207"/>
      <c r="I95" s="1207"/>
      <c r="J95" s="1207"/>
      <c r="K95" s="1207"/>
      <c r="L95" s="1207"/>
      <c r="M95" s="1207"/>
      <c r="N95" s="1207"/>
      <c r="O95" s="1207"/>
      <c r="P95" s="1207"/>
      <c r="Q95" s="1208"/>
    </row>
    <row r="96" spans="1:17" ht="18">
      <c r="A96" s="1199"/>
      <c r="B96" s="1146" t="s">
        <v>211</v>
      </c>
      <c r="C96" s="1147"/>
      <c r="D96" s="84"/>
      <c r="E96" s="1218" t="e">
        <f>#REF!</f>
        <v>#REF!</v>
      </c>
      <c r="F96" s="1219"/>
      <c r="G96" s="1219"/>
      <c r="H96" s="1219"/>
      <c r="I96" s="1219"/>
      <c r="J96" s="1219"/>
      <c r="K96" s="1219"/>
      <c r="L96" s="1219"/>
      <c r="M96" s="1219"/>
      <c r="N96" s="1219"/>
      <c r="O96" s="1219"/>
      <c r="P96" s="1219"/>
      <c r="Q96" s="1220"/>
    </row>
    <row r="97" spans="1:17" ht="18">
      <c r="A97" s="1200"/>
      <c r="B97" s="1146" t="s">
        <v>212</v>
      </c>
      <c r="C97" s="1147"/>
      <c r="D97" s="84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">
      <c r="A98" s="1198">
        <v>19</v>
      </c>
      <c r="B98" s="1201" t="s">
        <v>213</v>
      </c>
      <c r="C98" s="1202"/>
      <c r="D98" s="84"/>
      <c r="E98" s="1203"/>
      <c r="F98" s="1204"/>
      <c r="G98" s="1204"/>
      <c r="H98" s="1204"/>
      <c r="I98" s="1204"/>
      <c r="J98" s="1204"/>
      <c r="K98" s="1204"/>
      <c r="L98" s="1204"/>
      <c r="M98" s="1204"/>
      <c r="N98" s="1204"/>
      <c r="O98" s="1204"/>
      <c r="P98" s="1204"/>
      <c r="Q98" s="1205"/>
    </row>
    <row r="99" spans="1:17" ht="18">
      <c r="A99" s="1199"/>
      <c r="B99" s="1146" t="s">
        <v>214</v>
      </c>
      <c r="C99" s="1147"/>
      <c r="D99" s="66"/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">
      <c r="A100" s="1199"/>
      <c r="B100" s="1146" t="s">
        <v>215</v>
      </c>
      <c r="C100" s="1147"/>
      <c r="D100" s="66"/>
      <c r="E100" s="1185" t="e">
        <f>#REF!</f>
        <v>#REF!</v>
      </c>
      <c r="F100" s="1186"/>
      <c r="G100" s="1186"/>
      <c r="H100" s="1186"/>
      <c r="I100" s="1186"/>
      <c r="J100" s="1186"/>
      <c r="K100" s="1186"/>
      <c r="L100" s="1186"/>
      <c r="M100" s="1186"/>
      <c r="N100" s="1186"/>
      <c r="O100" s="1186"/>
      <c r="P100" s="1186"/>
      <c r="Q100" s="1187"/>
    </row>
    <row r="101" spans="1:17" ht="18">
      <c r="A101" s="1200"/>
      <c r="B101" s="1146" t="s">
        <v>216</v>
      </c>
      <c r="C101" s="1147"/>
      <c r="D101" s="66" t="s">
        <v>187</v>
      </c>
      <c r="E101" s="1185" t="e">
        <f>#REF!</f>
        <v>#REF!</v>
      </c>
      <c r="F101" s="1186"/>
      <c r="G101" s="1186"/>
      <c r="H101" s="1186"/>
      <c r="I101" s="1186"/>
      <c r="J101" s="1186"/>
      <c r="K101" s="1186"/>
      <c r="L101" s="1186"/>
      <c r="M101" s="1186"/>
      <c r="N101" s="1186"/>
      <c r="O101" s="1186"/>
      <c r="P101" s="1186"/>
      <c r="Q101" s="1187"/>
    </row>
    <row r="102" spans="1:17" ht="18">
      <c r="A102" s="85">
        <v>21</v>
      </c>
      <c r="B102" s="1201" t="s">
        <v>217</v>
      </c>
      <c r="C102" s="1202"/>
      <c r="D102" s="66"/>
      <c r="E102" s="1185" t="e">
        <f>#REF!</f>
        <v>#REF!</v>
      </c>
      <c r="F102" s="1186"/>
      <c r="G102" s="1186"/>
      <c r="H102" s="1186"/>
      <c r="I102" s="1186"/>
      <c r="J102" s="1186"/>
      <c r="K102" s="1186"/>
      <c r="L102" s="1186"/>
      <c r="M102" s="1186"/>
      <c r="N102" s="1186"/>
      <c r="O102" s="1186"/>
      <c r="P102" s="1186"/>
      <c r="Q102" s="1187"/>
    </row>
    <row r="103" spans="1:17" ht="18.600000000000001" thickBot="1">
      <c r="A103" s="86">
        <v>22</v>
      </c>
      <c r="B103" s="1221" t="s">
        <v>218</v>
      </c>
      <c r="C103" s="1222"/>
      <c r="D103" s="87"/>
      <c r="E103" s="1223" t="e">
        <f>#REF!</f>
        <v>#REF!</v>
      </c>
      <c r="F103" s="1224"/>
      <c r="G103" s="1224"/>
      <c r="H103" s="1224"/>
      <c r="I103" s="1224"/>
      <c r="J103" s="1224"/>
      <c r="K103" s="1224"/>
      <c r="L103" s="1224"/>
      <c r="M103" s="1224"/>
      <c r="N103" s="1224"/>
      <c r="O103" s="1224"/>
      <c r="P103" s="1224"/>
      <c r="Q103" s="1225"/>
    </row>
  </sheetData>
  <mergeCells count="141">
    <mergeCell ref="B102:C102"/>
    <mergeCell ref="E102:Q102"/>
    <mergeCell ref="B103:C103"/>
    <mergeCell ref="E103:Q103"/>
    <mergeCell ref="A98:A101"/>
    <mergeCell ref="B98:C98"/>
    <mergeCell ref="E98:Q98"/>
    <mergeCell ref="B99:C99"/>
    <mergeCell ref="E99:Q99"/>
    <mergeCell ref="B100:C100"/>
    <mergeCell ref="E100:Q100"/>
    <mergeCell ref="B101:C101"/>
    <mergeCell ref="E101:Q101"/>
    <mergeCell ref="B93:C93"/>
    <mergeCell ref="A94:A97"/>
    <mergeCell ref="B94:C94"/>
    <mergeCell ref="E94:Q94"/>
    <mergeCell ref="B95:C95"/>
    <mergeCell ref="E95:Q95"/>
    <mergeCell ref="B96:C96"/>
    <mergeCell ref="A89:A93"/>
    <mergeCell ref="B89:C89"/>
    <mergeCell ref="E89:Q89"/>
    <mergeCell ref="B90:C90"/>
    <mergeCell ref="E90:Q93"/>
    <mergeCell ref="B91:C91"/>
    <mergeCell ref="B92:C92"/>
    <mergeCell ref="E96:Q96"/>
    <mergeCell ref="B97:C97"/>
    <mergeCell ref="E97:Q97"/>
    <mergeCell ref="B83:C83"/>
    <mergeCell ref="E83:Q83"/>
    <mergeCell ref="B84:C84"/>
    <mergeCell ref="E84:Q84"/>
    <mergeCell ref="A85:A88"/>
    <mergeCell ref="B85:C85"/>
    <mergeCell ref="E85:Q85"/>
    <mergeCell ref="B86:C86"/>
    <mergeCell ref="E86:Q86"/>
    <mergeCell ref="B87:C87"/>
    <mergeCell ref="E87:Q87"/>
    <mergeCell ref="B88:C88"/>
    <mergeCell ref="E88:Q88"/>
    <mergeCell ref="B76:C76"/>
    <mergeCell ref="E76:Q76"/>
    <mergeCell ref="B77:C77"/>
    <mergeCell ref="E77:Q77"/>
    <mergeCell ref="B78:C78"/>
    <mergeCell ref="E78:Q78"/>
    <mergeCell ref="B79:C79"/>
    <mergeCell ref="E79:Q79"/>
    <mergeCell ref="A80:A82"/>
    <mergeCell ref="B80:C80"/>
    <mergeCell ref="E80:Q80"/>
    <mergeCell ref="B81:C81"/>
    <mergeCell ref="E81:Q81"/>
    <mergeCell ref="B82:C82"/>
    <mergeCell ref="E82:Q82"/>
    <mergeCell ref="B73:C73"/>
    <mergeCell ref="E73:Q73"/>
    <mergeCell ref="A74:A75"/>
    <mergeCell ref="B74:C74"/>
    <mergeCell ref="E74:Q74"/>
    <mergeCell ref="B75:C75"/>
    <mergeCell ref="E75:Q75"/>
    <mergeCell ref="A69:A73"/>
    <mergeCell ref="B69:C69"/>
    <mergeCell ref="E69:Q69"/>
    <mergeCell ref="B70:C70"/>
    <mergeCell ref="E70:Q70"/>
    <mergeCell ref="B66:C66"/>
    <mergeCell ref="E66:Q66"/>
    <mergeCell ref="B67:C67"/>
    <mergeCell ref="E67:Q67"/>
    <mergeCell ref="B68:C68"/>
    <mergeCell ref="E68:Q68"/>
    <mergeCell ref="B71:C71"/>
    <mergeCell ref="E71:Q71"/>
    <mergeCell ref="B72:C72"/>
    <mergeCell ref="E72:Q72"/>
    <mergeCell ref="B55:C55"/>
    <mergeCell ref="H55:I55"/>
    <mergeCell ref="L55:M55"/>
    <mergeCell ref="O55:P55"/>
    <mergeCell ref="Q55:R55"/>
    <mergeCell ref="A65:C65"/>
    <mergeCell ref="E65:Q65"/>
    <mergeCell ref="B56:C56"/>
    <mergeCell ref="H56:I56"/>
    <mergeCell ref="L56:M56"/>
    <mergeCell ref="O56:P56"/>
    <mergeCell ref="Q56:R56"/>
    <mergeCell ref="B53:C53"/>
    <mergeCell ref="H53:I53"/>
    <mergeCell ref="L53:M53"/>
    <mergeCell ref="O53:P53"/>
    <mergeCell ref="Q53:R53"/>
    <mergeCell ref="B54:C54"/>
    <mergeCell ref="H54:I54"/>
    <mergeCell ref="L54:M54"/>
    <mergeCell ref="O54:P54"/>
    <mergeCell ref="Q54:R54"/>
    <mergeCell ref="B51:C51"/>
    <mergeCell ref="H51:I51"/>
    <mergeCell ref="L51:M51"/>
    <mergeCell ref="O51:P51"/>
    <mergeCell ref="Q51:R51"/>
    <mergeCell ref="B52:C52"/>
    <mergeCell ref="H52:I52"/>
    <mergeCell ref="L52:M52"/>
    <mergeCell ref="O52:P52"/>
    <mergeCell ref="Q52:R52"/>
    <mergeCell ref="G48:R48"/>
    <mergeCell ref="A49:A50"/>
    <mergeCell ref="B49:C50"/>
    <mergeCell ref="D49:F49"/>
    <mergeCell ref="G49:J49"/>
    <mergeCell ref="K49:N49"/>
    <mergeCell ref="O49:R49"/>
    <mergeCell ref="H50:I50"/>
    <mergeCell ref="L50:M50"/>
    <mergeCell ref="O50:P50"/>
    <mergeCell ref="Q50:R50"/>
    <mergeCell ref="R12:R28"/>
    <mergeCell ref="C15:C18"/>
    <mergeCell ref="C19:C28"/>
    <mergeCell ref="B29:B45"/>
    <mergeCell ref="C29:C31"/>
    <mergeCell ref="Q29:Q45"/>
    <mergeCell ref="C32:C35"/>
    <mergeCell ref="C36:C45"/>
    <mergeCell ref="R29:R45"/>
    <mergeCell ref="E7:F7"/>
    <mergeCell ref="E9:K9"/>
    <mergeCell ref="P9:P11"/>
    <mergeCell ref="G10:I10"/>
    <mergeCell ref="J10:J11"/>
    <mergeCell ref="K10:K11"/>
    <mergeCell ref="B12:B28"/>
    <mergeCell ref="C12:C14"/>
    <mergeCell ref="Q12:Q28"/>
  </mergeCells>
  <phoneticPr fontId="42" type="noConversion"/>
  <printOptions horizontalCentered="1"/>
  <pageMargins left="0.2" right="0.2" top="0.2" bottom="0.2" header="0.31" footer="0.31"/>
  <pageSetup paperSize="9" scale="64" orientation="landscape" r:id="rId1"/>
  <headerFooter alignWithMargins="0">
    <oddFooter>&amp;L&amp;F &amp;A&amp;C&amp;P of &amp;N&amp;R&amp;D &amp;T</oddFooter>
  </headerFooter>
  <rowBreaks count="1" manualBreakCount="1">
    <brk id="64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03"/>
  <sheetViews>
    <sheetView view="pageBreakPreview" topLeftCell="A42" zoomScaleNormal="100" zoomScaleSheetLayoutView="100" workbookViewId="0">
      <selection activeCell="A51" sqref="A51:XFD56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370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085" t="s">
        <v>68</v>
      </c>
      <c r="Q9" s="81" t="s">
        <v>69</v>
      </c>
      <c r="R9" s="82"/>
    </row>
    <row r="10" spans="1:18" ht="15.6" customHeight="1">
      <c r="A10" s="311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8"/>
      <c r="J10" s="1245" t="s">
        <v>76</v>
      </c>
      <c r="K10" s="1247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086"/>
      <c r="Q10" s="354"/>
      <c r="R10" s="43"/>
    </row>
    <row r="11" spans="1:18" ht="26.4">
      <c r="A11" s="356"/>
      <c r="B11" s="42"/>
      <c r="C11" s="42"/>
      <c r="D11" s="357"/>
      <c r="E11" s="45" t="s">
        <v>82</v>
      </c>
      <c r="F11" s="46" t="s">
        <v>83</v>
      </c>
      <c r="G11" s="45" t="s">
        <v>82</v>
      </c>
      <c r="H11" s="46" t="s">
        <v>83</v>
      </c>
      <c r="I11" s="514" t="s">
        <v>84</v>
      </c>
      <c r="J11" s="1246"/>
      <c r="K11" s="1248"/>
      <c r="L11" s="560" t="s">
        <v>85</v>
      </c>
      <c r="M11" s="75" t="s">
        <v>86</v>
      </c>
      <c r="N11" s="42" t="s">
        <v>86</v>
      </c>
      <c r="O11" s="75" t="s">
        <v>87</v>
      </c>
      <c r="P11" s="1086"/>
      <c r="Q11" s="379" t="s">
        <v>88</v>
      </c>
      <c r="R11" s="353" t="s">
        <v>89</v>
      </c>
    </row>
    <row r="12" spans="1:18" ht="20.100000000000001" customHeight="1">
      <c r="A12" s="358">
        <v>1</v>
      </c>
      <c r="B12" s="1249" t="s">
        <v>406</v>
      </c>
      <c r="C12" s="1249" t="s">
        <v>61</v>
      </c>
      <c r="D12" s="312" t="s">
        <v>91</v>
      </c>
      <c r="E12" s="313">
        <v>6277.5</v>
      </c>
      <c r="F12" s="564" t="s">
        <v>92</v>
      </c>
      <c r="G12" s="313">
        <f>J12*0.93</f>
        <v>6324</v>
      </c>
      <c r="H12" s="564" t="s">
        <v>92</v>
      </c>
      <c r="I12" s="517">
        <f>G12/E12-1</f>
        <v>7.4074074074073071E-3</v>
      </c>
      <c r="J12" s="518">
        <v>6800</v>
      </c>
      <c r="K12" s="519">
        <f>J12*0.6</f>
        <v>4080</v>
      </c>
      <c r="L12" s="562">
        <v>0</v>
      </c>
      <c r="M12" s="331">
        <v>0</v>
      </c>
      <c r="N12" s="562">
        <v>56</v>
      </c>
      <c r="O12" s="332" t="e">
        <f t="shared" ref="O12:O45" si="0">(G12-L12-M12+N12)*$O$8</f>
        <v>#REF!</v>
      </c>
      <c r="P12" s="79">
        <f t="shared" ref="P12:P27" si="1">P29+200</f>
        <v>3900</v>
      </c>
      <c r="Q12" s="1251" t="e">
        <f>#REF!</f>
        <v>#REF!</v>
      </c>
      <c r="R12" s="1292" t="e">
        <f>#REF!</f>
        <v>#REF!</v>
      </c>
    </row>
    <row r="13" spans="1:18" ht="20.100000000000001" customHeight="1">
      <c r="A13" s="359">
        <f>A12+1</f>
        <v>2</v>
      </c>
      <c r="B13" s="1095"/>
      <c r="C13" s="1095"/>
      <c r="D13" s="339" t="s">
        <v>93</v>
      </c>
      <c r="E13" s="318">
        <v>3933.9</v>
      </c>
      <c r="F13" s="50" t="s">
        <v>94</v>
      </c>
      <c r="G13" s="318">
        <f t="shared" ref="G13:G45" si="2">J13*0.93</f>
        <v>4408.2</v>
      </c>
      <c r="H13" s="50" t="s">
        <v>94</v>
      </c>
      <c r="I13" s="522">
        <f t="shared" ref="I13:I45" si="3">G13/E13-1</f>
        <v>0.12056737588652466</v>
      </c>
      <c r="J13" s="523">
        <v>4740</v>
      </c>
      <c r="K13" s="524">
        <f t="shared" ref="K13:K45" si="4">J13*0.6</f>
        <v>2844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77">
        <f t="shared" si="1"/>
        <v>2800</v>
      </c>
      <c r="Q13" s="1252"/>
      <c r="R13" s="1293"/>
    </row>
    <row r="14" spans="1:18" ht="20.100000000000001" customHeight="1">
      <c r="A14" s="360">
        <v>3</v>
      </c>
      <c r="B14" s="1095"/>
      <c r="C14" s="1250"/>
      <c r="D14" s="42" t="s">
        <v>95</v>
      </c>
      <c r="E14" s="315">
        <v>3348</v>
      </c>
      <c r="F14" s="316" t="s">
        <v>96</v>
      </c>
      <c r="G14" s="315">
        <f t="shared" si="2"/>
        <v>3403.8</v>
      </c>
      <c r="H14" s="316" t="s">
        <v>96</v>
      </c>
      <c r="I14" s="521">
        <f t="shared" si="3"/>
        <v>1.6666666666666829E-2</v>
      </c>
      <c r="J14" s="516">
        <v>3660</v>
      </c>
      <c r="K14" s="532">
        <f t="shared" si="4"/>
        <v>2196</v>
      </c>
      <c r="L14" s="560">
        <v>0</v>
      </c>
      <c r="M14" s="335">
        <v>0</v>
      </c>
      <c r="N14" s="560">
        <v>56</v>
      </c>
      <c r="O14" s="386" t="e">
        <f t="shared" si="0"/>
        <v>#REF!</v>
      </c>
      <c r="P14" s="355">
        <f t="shared" si="1"/>
        <v>2350</v>
      </c>
      <c r="Q14" s="1252"/>
      <c r="R14" s="1293"/>
    </row>
    <row r="15" spans="1:18" ht="20.100000000000001" customHeight="1">
      <c r="A15" s="360">
        <v>4</v>
      </c>
      <c r="B15" s="1095"/>
      <c r="C15" s="1256" t="str">
        <f>C12</f>
        <v>FIT</v>
      </c>
      <c r="D15" s="312" t="s">
        <v>97</v>
      </c>
      <c r="E15" s="313">
        <v>3999</v>
      </c>
      <c r="F15" s="317" t="s">
        <v>98</v>
      </c>
      <c r="G15" s="313">
        <f t="shared" si="2"/>
        <v>4073.4</v>
      </c>
      <c r="H15" s="317" t="s">
        <v>98</v>
      </c>
      <c r="I15" s="520">
        <f t="shared" si="3"/>
        <v>1.8604651162790642E-2</v>
      </c>
      <c r="J15" s="518">
        <v>4380</v>
      </c>
      <c r="K15" s="519">
        <f t="shared" si="4"/>
        <v>2628</v>
      </c>
      <c r="L15" s="312">
        <v>0</v>
      </c>
      <c r="M15" s="331">
        <v>0</v>
      </c>
      <c r="N15" s="312">
        <v>56</v>
      </c>
      <c r="O15" s="330" t="e">
        <f t="shared" si="0"/>
        <v>#REF!</v>
      </c>
      <c r="P15" s="337">
        <f t="shared" si="1"/>
        <v>2800</v>
      </c>
      <c r="Q15" s="1252"/>
      <c r="R15" s="1293"/>
    </row>
    <row r="16" spans="1:18" ht="20.100000000000001" customHeight="1">
      <c r="A16" s="359">
        <v>5</v>
      </c>
      <c r="B16" s="1095"/>
      <c r="C16" s="1257"/>
      <c r="D16" s="47" t="s">
        <v>100</v>
      </c>
      <c r="E16" s="318">
        <v>3217.8</v>
      </c>
      <c r="F16" s="319" t="s">
        <v>101</v>
      </c>
      <c r="G16" s="318">
        <f t="shared" si="2"/>
        <v>3310.8</v>
      </c>
      <c r="H16" s="319" t="s">
        <v>101</v>
      </c>
      <c r="I16" s="522">
        <f t="shared" si="3"/>
        <v>2.8901734104046284E-2</v>
      </c>
      <c r="J16" s="523">
        <v>3560</v>
      </c>
      <c r="K16" s="524">
        <f t="shared" si="4"/>
        <v>2136</v>
      </c>
      <c r="L16" s="339">
        <v>0</v>
      </c>
      <c r="M16" s="340">
        <v>0</v>
      </c>
      <c r="N16" s="339">
        <v>56</v>
      </c>
      <c r="O16" s="338" t="e">
        <f t="shared" si="0"/>
        <v>#REF!</v>
      </c>
      <c r="P16" s="341">
        <f t="shared" si="1"/>
        <v>2300</v>
      </c>
      <c r="Q16" s="1252"/>
      <c r="R16" s="1293"/>
    </row>
    <row r="17" spans="1:18" ht="20.100000000000001" customHeight="1">
      <c r="A17" s="360">
        <f>A16+1</f>
        <v>6</v>
      </c>
      <c r="B17" s="1095"/>
      <c r="C17" s="1257"/>
      <c r="D17" s="47" t="s">
        <v>103</v>
      </c>
      <c r="E17" s="318">
        <v>2511</v>
      </c>
      <c r="F17" s="319" t="s">
        <v>104</v>
      </c>
      <c r="G17" s="318">
        <f t="shared" si="2"/>
        <v>2622.6000000000004</v>
      </c>
      <c r="H17" s="319" t="s">
        <v>104</v>
      </c>
      <c r="I17" s="522">
        <f t="shared" si="3"/>
        <v>4.4444444444444509E-2</v>
      </c>
      <c r="J17" s="523">
        <v>2820</v>
      </c>
      <c r="K17" s="524">
        <f t="shared" si="4"/>
        <v>1692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341">
        <f t="shared" si="1"/>
        <v>1800</v>
      </c>
      <c r="Q17" s="1252"/>
      <c r="R17" s="1293"/>
    </row>
    <row r="18" spans="1:18" ht="20.100000000000001" customHeight="1">
      <c r="A18" s="360">
        <v>7</v>
      </c>
      <c r="B18" s="1095"/>
      <c r="C18" s="1258"/>
      <c r="D18" s="308" t="s">
        <v>106</v>
      </c>
      <c r="E18" s="315">
        <v>1860</v>
      </c>
      <c r="F18" s="321" t="s">
        <v>107</v>
      </c>
      <c r="G18" s="315">
        <f t="shared" si="2"/>
        <v>1990.2</v>
      </c>
      <c r="H18" s="321" t="s">
        <v>107</v>
      </c>
      <c r="I18" s="521">
        <f t="shared" si="3"/>
        <v>7.0000000000000062E-2</v>
      </c>
      <c r="J18" s="516">
        <v>2140</v>
      </c>
      <c r="K18" s="532">
        <f t="shared" si="4"/>
        <v>1284</v>
      </c>
      <c r="L18" s="42">
        <v>0</v>
      </c>
      <c r="M18" s="335">
        <v>0</v>
      </c>
      <c r="N18" s="42">
        <v>56</v>
      </c>
      <c r="O18" s="533" t="e">
        <f t="shared" si="0"/>
        <v>#REF!</v>
      </c>
      <c r="P18" s="534">
        <f t="shared" si="1"/>
        <v>1300</v>
      </c>
      <c r="Q18" s="1252"/>
      <c r="R18" s="1293"/>
    </row>
    <row r="19" spans="1:18" ht="20.100000000000001" customHeight="1">
      <c r="A19" s="359">
        <v>8</v>
      </c>
      <c r="B19" s="1095"/>
      <c r="C19" s="1249" t="str">
        <f>C15</f>
        <v>FIT</v>
      </c>
      <c r="D19" s="48" t="s">
        <v>109</v>
      </c>
      <c r="E19" s="313">
        <v>2371.5</v>
      </c>
      <c r="F19" s="317" t="s">
        <v>110</v>
      </c>
      <c r="G19" s="313">
        <f t="shared" si="2"/>
        <v>2362.2000000000003</v>
      </c>
      <c r="H19" s="317" t="s">
        <v>110</v>
      </c>
      <c r="I19" s="336">
        <f t="shared" si="3"/>
        <v>-3.9215686274508554E-3</v>
      </c>
      <c r="J19" s="329">
        <v>2540</v>
      </c>
      <c r="K19" s="330">
        <f t="shared" si="4"/>
        <v>1524</v>
      </c>
      <c r="L19" s="312">
        <v>0</v>
      </c>
      <c r="M19" s="331">
        <v>0</v>
      </c>
      <c r="N19" s="312">
        <v>56</v>
      </c>
      <c r="O19" s="332" t="e">
        <f t="shared" si="0"/>
        <v>#REF!</v>
      </c>
      <c r="P19" s="79">
        <f t="shared" si="1"/>
        <v>1620</v>
      </c>
      <c r="Q19" s="1252"/>
      <c r="R19" s="1293"/>
    </row>
    <row r="20" spans="1:18" ht="20.100000000000001" customHeight="1">
      <c r="A20" s="360">
        <f t="shared" ref="A20:A45" si="5">A19+1</f>
        <v>9</v>
      </c>
      <c r="B20" s="1095"/>
      <c r="C20" s="1095"/>
      <c r="D20" s="47" t="s">
        <v>111</v>
      </c>
      <c r="E20" s="318">
        <v>1971.6000000000001</v>
      </c>
      <c r="F20" s="75" t="s">
        <v>112</v>
      </c>
      <c r="G20" s="318">
        <f t="shared" si="2"/>
        <v>2139</v>
      </c>
      <c r="H20" s="319" t="s">
        <v>112</v>
      </c>
      <c r="I20" s="522">
        <f t="shared" si="3"/>
        <v>8.4905660377358361E-2</v>
      </c>
      <c r="J20" s="523">
        <v>2300</v>
      </c>
      <c r="K20" s="524">
        <f t="shared" si="4"/>
        <v>1380</v>
      </c>
      <c r="L20" s="339">
        <v>0</v>
      </c>
      <c r="M20" s="340">
        <v>0</v>
      </c>
      <c r="N20" s="339">
        <v>56</v>
      </c>
      <c r="O20" s="343" t="e">
        <f t="shared" si="0"/>
        <v>#REF!</v>
      </c>
      <c r="P20" s="77">
        <f t="shared" si="1"/>
        <v>1420</v>
      </c>
      <c r="Q20" s="1252"/>
      <c r="R20" s="1293"/>
    </row>
    <row r="21" spans="1:18" ht="20.100000000000001" customHeight="1">
      <c r="A21" s="359">
        <f t="shared" si="5"/>
        <v>10</v>
      </c>
      <c r="B21" s="1095"/>
      <c r="C21" s="1095"/>
      <c r="D21" s="47" t="s">
        <v>113</v>
      </c>
      <c r="E21" s="318">
        <v>1757.7</v>
      </c>
      <c r="F21" s="319" t="s">
        <v>114</v>
      </c>
      <c r="G21" s="318">
        <f t="shared" si="2"/>
        <v>1915.8000000000002</v>
      </c>
      <c r="H21" s="319" t="s">
        <v>114</v>
      </c>
      <c r="I21" s="522">
        <f t="shared" si="3"/>
        <v>8.9947089947089998E-2</v>
      </c>
      <c r="J21" s="523">
        <v>2060</v>
      </c>
      <c r="K21" s="524">
        <f t="shared" si="4"/>
        <v>1236</v>
      </c>
      <c r="L21" s="339">
        <v>0</v>
      </c>
      <c r="M21" s="340">
        <v>0</v>
      </c>
      <c r="N21" s="339">
        <v>56</v>
      </c>
      <c r="O21" s="343" t="e">
        <f t="shared" si="0"/>
        <v>#REF!</v>
      </c>
      <c r="P21" s="77">
        <f t="shared" si="1"/>
        <v>1270</v>
      </c>
      <c r="Q21" s="1252"/>
      <c r="R21" s="1293"/>
    </row>
    <row r="22" spans="1:18" ht="20.100000000000001" customHeight="1">
      <c r="A22" s="360">
        <f t="shared" si="5"/>
        <v>11</v>
      </c>
      <c r="B22" s="1095"/>
      <c r="C22" s="1095"/>
      <c r="D22" s="47" t="s">
        <v>115</v>
      </c>
      <c r="E22" s="318">
        <v>1543.8000000000002</v>
      </c>
      <c r="F22" s="319" t="s">
        <v>116</v>
      </c>
      <c r="G22" s="318">
        <f t="shared" si="2"/>
        <v>1739.1000000000001</v>
      </c>
      <c r="H22" s="319" t="s">
        <v>116</v>
      </c>
      <c r="I22" s="522">
        <f t="shared" si="3"/>
        <v>0.12650602409638556</v>
      </c>
      <c r="J22" s="523">
        <v>1870</v>
      </c>
      <c r="K22" s="524">
        <f t="shared" si="4"/>
        <v>1122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77">
        <f t="shared" si="1"/>
        <v>1120</v>
      </c>
      <c r="Q22" s="1252"/>
      <c r="R22" s="1293"/>
    </row>
    <row r="23" spans="1:18" ht="20.100000000000001" customHeight="1">
      <c r="A23" s="361">
        <f t="shared" si="5"/>
        <v>12</v>
      </c>
      <c r="B23" s="1095"/>
      <c r="C23" s="1095"/>
      <c r="D23" s="322" t="s">
        <v>117</v>
      </c>
      <c r="E23" s="323">
        <v>1413.6000000000001</v>
      </c>
      <c r="F23" s="324" t="s">
        <v>118</v>
      </c>
      <c r="G23" s="323">
        <f>J23*0.93</f>
        <v>1562.4</v>
      </c>
      <c r="H23" s="324" t="s">
        <v>118</v>
      </c>
      <c r="I23" s="526">
        <f t="shared" si="3"/>
        <v>0.10526315789473673</v>
      </c>
      <c r="J23" s="527">
        <v>1680</v>
      </c>
      <c r="K23" s="528">
        <f t="shared" si="4"/>
        <v>1008</v>
      </c>
      <c r="L23" s="344">
        <v>0</v>
      </c>
      <c r="M23" s="345">
        <v>0</v>
      </c>
      <c r="N23" s="344">
        <v>56</v>
      </c>
      <c r="O23" s="346" t="e">
        <f t="shared" si="0"/>
        <v>#REF!</v>
      </c>
      <c r="P23" s="88">
        <f t="shared" si="1"/>
        <v>1030</v>
      </c>
      <c r="Q23" s="1252"/>
      <c r="R23" s="1293"/>
    </row>
    <row r="24" spans="1:18" ht="20.100000000000001" customHeight="1">
      <c r="A24" s="359">
        <f t="shared" si="5"/>
        <v>13</v>
      </c>
      <c r="B24" s="1095"/>
      <c r="C24" s="1095"/>
      <c r="D24" s="47" t="s">
        <v>119</v>
      </c>
      <c r="E24" s="318">
        <v>1283.4000000000001</v>
      </c>
      <c r="F24" s="319" t="s">
        <v>120</v>
      </c>
      <c r="G24" s="318">
        <f t="shared" si="2"/>
        <v>1422.9</v>
      </c>
      <c r="H24" s="319" t="s">
        <v>120</v>
      </c>
      <c r="I24" s="522">
        <f t="shared" si="3"/>
        <v>0.10869565217391308</v>
      </c>
      <c r="J24" s="523">
        <v>1530</v>
      </c>
      <c r="K24" s="524">
        <f t="shared" si="4"/>
        <v>918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77">
        <f t="shared" si="1"/>
        <v>940</v>
      </c>
      <c r="Q24" s="1252"/>
      <c r="R24" s="1293"/>
    </row>
    <row r="25" spans="1:18" ht="20.100000000000001" customHeight="1">
      <c r="A25" s="361">
        <f t="shared" si="5"/>
        <v>14</v>
      </c>
      <c r="B25" s="1095"/>
      <c r="C25" s="1095"/>
      <c r="D25" s="308" t="s">
        <v>121</v>
      </c>
      <c r="E25" s="315">
        <v>1181.1000000000001</v>
      </c>
      <c r="F25" s="321" t="s">
        <v>122</v>
      </c>
      <c r="G25" s="315">
        <f t="shared" si="2"/>
        <v>1283.4000000000001</v>
      </c>
      <c r="H25" s="321" t="s">
        <v>122</v>
      </c>
      <c r="I25" s="529">
        <f t="shared" si="3"/>
        <v>8.6614173228346303E-2</v>
      </c>
      <c r="J25" s="516">
        <v>1380</v>
      </c>
      <c r="K25" s="525">
        <f t="shared" si="4"/>
        <v>828</v>
      </c>
      <c r="L25" s="42">
        <v>0</v>
      </c>
      <c r="M25" s="335">
        <v>0</v>
      </c>
      <c r="N25" s="42">
        <v>56</v>
      </c>
      <c r="O25" s="347" t="e">
        <f t="shared" si="0"/>
        <v>#REF!</v>
      </c>
      <c r="P25" s="309">
        <f t="shared" si="1"/>
        <v>850</v>
      </c>
      <c r="Q25" s="1252"/>
      <c r="R25" s="1293"/>
    </row>
    <row r="26" spans="1:18" ht="20.100000000000001" customHeight="1">
      <c r="A26" s="361">
        <f t="shared" si="5"/>
        <v>15</v>
      </c>
      <c r="B26" s="1095"/>
      <c r="C26" s="1095"/>
      <c r="D26" s="322" t="s">
        <v>123</v>
      </c>
      <c r="E26" s="323">
        <v>1097.4000000000001</v>
      </c>
      <c r="F26" s="324" t="s">
        <v>124</v>
      </c>
      <c r="G26" s="323">
        <f t="shared" si="2"/>
        <v>1162.5</v>
      </c>
      <c r="H26" s="324" t="s">
        <v>124</v>
      </c>
      <c r="I26" s="526">
        <f t="shared" si="3"/>
        <v>5.9322033898304927E-2</v>
      </c>
      <c r="J26" s="527">
        <v>1250</v>
      </c>
      <c r="K26" s="528" t="s">
        <v>125</v>
      </c>
      <c r="L26" s="344">
        <v>0</v>
      </c>
      <c r="M26" s="345">
        <v>0</v>
      </c>
      <c r="N26" s="344">
        <v>56</v>
      </c>
      <c r="O26" s="346" t="e">
        <f t="shared" si="0"/>
        <v>#REF!</v>
      </c>
      <c r="P26" s="88">
        <f t="shared" si="1"/>
        <v>800</v>
      </c>
      <c r="Q26" s="1252"/>
      <c r="R26" s="1293"/>
    </row>
    <row r="27" spans="1:18" ht="20.100000000000001" customHeight="1">
      <c r="A27" s="360">
        <f t="shared" si="5"/>
        <v>16</v>
      </c>
      <c r="B27" s="1095"/>
      <c r="C27" s="1095"/>
      <c r="D27" s="325" t="s">
        <v>126</v>
      </c>
      <c r="E27" s="326">
        <v>1013.7</v>
      </c>
      <c r="F27" s="327" t="s">
        <v>127</v>
      </c>
      <c r="G27" s="326">
        <f t="shared" si="2"/>
        <v>1041.6000000000001</v>
      </c>
      <c r="H27" s="327" t="s">
        <v>127</v>
      </c>
      <c r="I27" s="535">
        <f t="shared" si="3"/>
        <v>2.7522935779816571E-2</v>
      </c>
      <c r="J27" s="536">
        <v>1120</v>
      </c>
      <c r="K27" s="537" t="s">
        <v>125</v>
      </c>
      <c r="L27" s="348">
        <v>0</v>
      </c>
      <c r="M27" s="349">
        <v>0</v>
      </c>
      <c r="N27" s="348">
        <v>56</v>
      </c>
      <c r="O27" s="350" t="e">
        <f t="shared" si="0"/>
        <v>#REF!</v>
      </c>
      <c r="P27" s="351">
        <f t="shared" si="1"/>
        <v>750</v>
      </c>
      <c r="Q27" s="1252"/>
      <c r="R27" s="1293"/>
    </row>
    <row r="28" spans="1:18" ht="20.100000000000001" customHeight="1" thickBot="1">
      <c r="A28" s="361">
        <f t="shared" si="5"/>
        <v>17</v>
      </c>
      <c r="B28" s="1097"/>
      <c r="C28" s="1097"/>
      <c r="D28" s="596" t="s">
        <v>235</v>
      </c>
      <c r="E28" s="597">
        <v>939.30000000000007</v>
      </c>
      <c r="F28" s="598" t="s">
        <v>236</v>
      </c>
      <c r="G28" s="597">
        <f t="shared" si="2"/>
        <v>939.30000000000007</v>
      </c>
      <c r="H28" s="598" t="s">
        <v>236</v>
      </c>
      <c r="I28" s="599">
        <f t="shared" si="3"/>
        <v>0</v>
      </c>
      <c r="J28" s="600">
        <v>1010</v>
      </c>
      <c r="K28" s="601">
        <f t="shared" si="4"/>
        <v>606</v>
      </c>
      <c r="L28" s="602">
        <v>0</v>
      </c>
      <c r="M28" s="603">
        <v>0</v>
      </c>
      <c r="N28" s="602">
        <v>56</v>
      </c>
      <c r="O28" s="604" t="e">
        <f t="shared" si="0"/>
        <v>#REF!</v>
      </c>
      <c r="P28" s="605">
        <v>700</v>
      </c>
      <c r="Q28" s="1253"/>
      <c r="R28" s="1294"/>
    </row>
    <row r="29" spans="1:18" ht="20.100000000000001" customHeight="1" thickTop="1">
      <c r="A29" s="362">
        <f t="shared" si="5"/>
        <v>18</v>
      </c>
      <c r="B29" s="1098" t="str">
        <f>B12</f>
        <v>BNE-TPE-SYX/HAK/WNZ/XUZ RT</v>
      </c>
      <c r="C29" s="1098" t="s">
        <v>61</v>
      </c>
      <c r="D29" s="561" t="s">
        <v>128</v>
      </c>
      <c r="E29" s="538">
        <v>5998.5</v>
      </c>
      <c r="F29" s="539" t="s">
        <v>92</v>
      </c>
      <c r="G29" s="538">
        <f t="shared" si="2"/>
        <v>6063.6</v>
      </c>
      <c r="H29" s="539" t="s">
        <v>92</v>
      </c>
      <c r="I29" s="557">
        <f t="shared" si="3"/>
        <v>1.0852713178294726E-2</v>
      </c>
      <c r="J29" s="558">
        <v>6520</v>
      </c>
      <c r="K29" s="559">
        <f t="shared" si="4"/>
        <v>3912</v>
      </c>
      <c r="L29" s="371">
        <v>0</v>
      </c>
      <c r="M29" s="372">
        <v>0</v>
      </c>
      <c r="N29" s="371">
        <v>56</v>
      </c>
      <c r="O29" s="373" t="e">
        <f t="shared" si="0"/>
        <v>#REF!</v>
      </c>
      <c r="P29" s="76">
        <v>3700</v>
      </c>
      <c r="Q29" s="1259" t="e">
        <f>#REF!</f>
        <v>#REF!</v>
      </c>
      <c r="R29" s="1295" t="e">
        <f>#REF!</f>
        <v>#REF!</v>
      </c>
    </row>
    <row r="30" spans="1:18" ht="20.100000000000001" customHeight="1">
      <c r="A30" s="359">
        <f t="shared" si="5"/>
        <v>19</v>
      </c>
      <c r="B30" s="1095"/>
      <c r="C30" s="1095"/>
      <c r="D30" s="339" t="s">
        <v>130</v>
      </c>
      <c r="E30" s="318">
        <v>3645.6000000000004</v>
      </c>
      <c r="F30" s="50" t="s">
        <v>94</v>
      </c>
      <c r="G30" s="318">
        <f t="shared" si="2"/>
        <v>4147.8</v>
      </c>
      <c r="H30" s="50" t="s">
        <v>94</v>
      </c>
      <c r="I30" s="522">
        <f t="shared" si="3"/>
        <v>0.13775510204081631</v>
      </c>
      <c r="J30" s="523">
        <v>4460</v>
      </c>
      <c r="K30" s="524">
        <f t="shared" si="4"/>
        <v>2676</v>
      </c>
      <c r="L30" s="563">
        <v>0</v>
      </c>
      <c r="M30" s="340">
        <v>0</v>
      </c>
      <c r="N30" s="563">
        <v>56</v>
      </c>
      <c r="O30" s="343" t="e">
        <f t="shared" si="0"/>
        <v>#REF!</v>
      </c>
      <c r="P30" s="77">
        <v>2600</v>
      </c>
      <c r="Q30" s="1252"/>
      <c r="R30" s="1104"/>
    </row>
    <row r="31" spans="1:18" ht="20.100000000000001" customHeight="1">
      <c r="A31" s="360">
        <v>20</v>
      </c>
      <c r="B31" s="1095"/>
      <c r="C31" s="1250"/>
      <c r="D31" s="42" t="s">
        <v>131</v>
      </c>
      <c r="E31" s="315">
        <v>3069</v>
      </c>
      <c r="F31" s="316" t="s">
        <v>96</v>
      </c>
      <c r="G31" s="315">
        <f t="shared" si="2"/>
        <v>3143.4</v>
      </c>
      <c r="H31" s="316" t="s">
        <v>96</v>
      </c>
      <c r="I31" s="521">
        <f t="shared" si="3"/>
        <v>2.4242424242424176E-2</v>
      </c>
      <c r="J31" s="516">
        <v>3380</v>
      </c>
      <c r="K31" s="525">
        <f t="shared" si="4"/>
        <v>2028</v>
      </c>
      <c r="L31" s="560">
        <v>0</v>
      </c>
      <c r="M31" s="335">
        <v>0</v>
      </c>
      <c r="N31" s="560">
        <v>56</v>
      </c>
      <c r="O31" s="386" t="e">
        <f t="shared" si="0"/>
        <v>#REF!</v>
      </c>
      <c r="P31" s="355">
        <v>2150</v>
      </c>
      <c r="Q31" s="1252"/>
      <c r="R31" s="1104"/>
    </row>
    <row r="32" spans="1:18" ht="20.100000000000001" customHeight="1">
      <c r="A32" s="360">
        <v>21</v>
      </c>
      <c r="B32" s="1095"/>
      <c r="C32" s="1256" t="str">
        <f>C29</f>
        <v>FIT</v>
      </c>
      <c r="D32" s="312" t="s">
        <v>132</v>
      </c>
      <c r="E32" s="313">
        <v>3720</v>
      </c>
      <c r="F32" s="317" t="s">
        <v>98</v>
      </c>
      <c r="G32" s="313">
        <f t="shared" si="2"/>
        <v>3813</v>
      </c>
      <c r="H32" s="317" t="s">
        <v>98</v>
      </c>
      <c r="I32" s="520">
        <f t="shared" si="3"/>
        <v>2.4999999999999911E-2</v>
      </c>
      <c r="J32" s="518">
        <v>4100</v>
      </c>
      <c r="K32" s="519">
        <f t="shared" si="4"/>
        <v>2460</v>
      </c>
      <c r="L32" s="312">
        <v>0</v>
      </c>
      <c r="M32" s="331">
        <v>0</v>
      </c>
      <c r="N32" s="312">
        <v>56</v>
      </c>
      <c r="O32" s="330" t="e">
        <f t="shared" si="0"/>
        <v>#REF!</v>
      </c>
      <c r="P32" s="337">
        <v>2600</v>
      </c>
      <c r="Q32" s="1252"/>
      <c r="R32" s="1104"/>
    </row>
    <row r="33" spans="1:18" ht="20.100000000000001" customHeight="1">
      <c r="A33" s="359">
        <f t="shared" si="5"/>
        <v>22</v>
      </c>
      <c r="B33" s="1095"/>
      <c r="C33" s="1257"/>
      <c r="D33" s="47" t="s">
        <v>134</v>
      </c>
      <c r="E33" s="318">
        <v>2938.8</v>
      </c>
      <c r="F33" s="319" t="s">
        <v>101</v>
      </c>
      <c r="G33" s="318">
        <f t="shared" si="2"/>
        <v>3050.4</v>
      </c>
      <c r="H33" s="319" t="s">
        <v>101</v>
      </c>
      <c r="I33" s="522">
        <f t="shared" si="3"/>
        <v>3.7974683544303778E-2</v>
      </c>
      <c r="J33" s="523">
        <v>3280</v>
      </c>
      <c r="K33" s="524">
        <f t="shared" si="4"/>
        <v>1968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341">
        <v>2100</v>
      </c>
      <c r="Q33" s="1252"/>
      <c r="R33" s="1104"/>
    </row>
    <row r="34" spans="1:18" ht="20.100000000000001" customHeight="1">
      <c r="A34" s="360">
        <f t="shared" si="5"/>
        <v>23</v>
      </c>
      <c r="B34" s="1095"/>
      <c r="C34" s="1257"/>
      <c r="D34" s="47" t="s">
        <v>136</v>
      </c>
      <c r="E34" s="318">
        <v>2222.7000000000003</v>
      </c>
      <c r="F34" s="319" t="s">
        <v>104</v>
      </c>
      <c r="G34" s="318">
        <f t="shared" si="2"/>
        <v>2362.2000000000003</v>
      </c>
      <c r="H34" s="319" t="s">
        <v>104</v>
      </c>
      <c r="I34" s="522">
        <f t="shared" si="3"/>
        <v>6.2761506276150625E-2</v>
      </c>
      <c r="J34" s="523">
        <v>2540</v>
      </c>
      <c r="K34" s="524">
        <f t="shared" si="4"/>
        <v>1524</v>
      </c>
      <c r="L34" s="339">
        <v>0</v>
      </c>
      <c r="M34" s="340">
        <v>0</v>
      </c>
      <c r="N34" s="339">
        <v>56</v>
      </c>
      <c r="O34" s="338" t="e">
        <f t="shared" si="0"/>
        <v>#REF!</v>
      </c>
      <c r="P34" s="341">
        <v>1600</v>
      </c>
      <c r="Q34" s="1252"/>
      <c r="R34" s="1104"/>
    </row>
    <row r="35" spans="1:18" ht="20.100000000000001" customHeight="1">
      <c r="A35" s="360">
        <v>24</v>
      </c>
      <c r="B35" s="1095"/>
      <c r="C35" s="1258"/>
      <c r="D35" s="308" t="s">
        <v>137</v>
      </c>
      <c r="E35" s="315">
        <v>1562.4</v>
      </c>
      <c r="F35" s="321" t="s">
        <v>107</v>
      </c>
      <c r="G35" s="315">
        <f t="shared" si="2"/>
        <v>1729.8000000000002</v>
      </c>
      <c r="H35" s="321" t="s">
        <v>107</v>
      </c>
      <c r="I35" s="521">
        <f t="shared" si="3"/>
        <v>0.10714285714285721</v>
      </c>
      <c r="J35" s="516">
        <v>1860</v>
      </c>
      <c r="K35" s="532">
        <f t="shared" si="4"/>
        <v>1116</v>
      </c>
      <c r="L35" s="42">
        <v>0</v>
      </c>
      <c r="M35" s="335">
        <v>0</v>
      </c>
      <c r="N35" s="42">
        <v>56</v>
      </c>
      <c r="O35" s="533" t="e">
        <f t="shared" si="0"/>
        <v>#REF!</v>
      </c>
      <c r="P35" s="342">
        <v>1100</v>
      </c>
      <c r="Q35" s="1252"/>
      <c r="R35" s="1104"/>
    </row>
    <row r="36" spans="1:18" ht="20.100000000000001" customHeight="1">
      <c r="A36" s="359">
        <v>25</v>
      </c>
      <c r="B36" s="1095"/>
      <c r="C36" s="1249" t="str">
        <f>C32</f>
        <v>FIT</v>
      </c>
      <c r="D36" s="48" t="s">
        <v>138</v>
      </c>
      <c r="E36" s="313">
        <v>2092.5</v>
      </c>
      <c r="F36" s="317" t="s">
        <v>110</v>
      </c>
      <c r="G36" s="313">
        <f t="shared" si="2"/>
        <v>2101.8000000000002</v>
      </c>
      <c r="H36" s="317" t="s">
        <v>110</v>
      </c>
      <c r="I36" s="520">
        <f t="shared" si="3"/>
        <v>4.4444444444444731E-3</v>
      </c>
      <c r="J36" s="518">
        <v>2260</v>
      </c>
      <c r="K36" s="519">
        <f t="shared" si="4"/>
        <v>1356</v>
      </c>
      <c r="L36" s="312">
        <v>0</v>
      </c>
      <c r="M36" s="331">
        <v>0</v>
      </c>
      <c r="N36" s="312">
        <v>56</v>
      </c>
      <c r="O36" s="332" t="e">
        <f t="shared" si="0"/>
        <v>#REF!</v>
      </c>
      <c r="P36" s="79">
        <v>1420</v>
      </c>
      <c r="Q36" s="1252"/>
      <c r="R36" s="1104"/>
    </row>
    <row r="37" spans="1:18" ht="20.100000000000001" customHeight="1">
      <c r="A37" s="360">
        <f t="shared" si="5"/>
        <v>26</v>
      </c>
      <c r="B37" s="1095"/>
      <c r="C37" s="1095"/>
      <c r="D37" s="47" t="s">
        <v>140</v>
      </c>
      <c r="E37" s="318">
        <v>1683.3000000000002</v>
      </c>
      <c r="F37" s="75" t="s">
        <v>112</v>
      </c>
      <c r="G37" s="318">
        <f t="shared" si="2"/>
        <v>1878.6000000000001</v>
      </c>
      <c r="H37" s="319" t="s">
        <v>112</v>
      </c>
      <c r="I37" s="522">
        <f t="shared" si="3"/>
        <v>0.11602209944751385</v>
      </c>
      <c r="J37" s="523">
        <v>2020</v>
      </c>
      <c r="K37" s="524">
        <f t="shared" si="4"/>
        <v>1212</v>
      </c>
      <c r="L37" s="339">
        <v>0</v>
      </c>
      <c r="M37" s="340">
        <v>0</v>
      </c>
      <c r="N37" s="339">
        <v>56</v>
      </c>
      <c r="O37" s="343" t="e">
        <f t="shared" si="0"/>
        <v>#REF!</v>
      </c>
      <c r="P37" s="77">
        <v>1220</v>
      </c>
      <c r="Q37" s="1252"/>
      <c r="R37" s="1104"/>
    </row>
    <row r="38" spans="1:18" ht="20.100000000000001" customHeight="1">
      <c r="A38" s="359">
        <f t="shared" si="5"/>
        <v>27</v>
      </c>
      <c r="B38" s="1095"/>
      <c r="C38" s="1095"/>
      <c r="D38" s="47" t="s">
        <v>141</v>
      </c>
      <c r="E38" s="318">
        <v>1469.4</v>
      </c>
      <c r="F38" s="319" t="s">
        <v>114</v>
      </c>
      <c r="G38" s="318">
        <f t="shared" si="2"/>
        <v>1655.4</v>
      </c>
      <c r="H38" s="319" t="s">
        <v>114</v>
      </c>
      <c r="I38" s="522">
        <f t="shared" si="3"/>
        <v>0.12658227848101267</v>
      </c>
      <c r="J38" s="523">
        <v>1780</v>
      </c>
      <c r="K38" s="524">
        <f t="shared" si="4"/>
        <v>1068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77">
        <v>1070</v>
      </c>
      <c r="Q38" s="1252"/>
      <c r="R38" s="1104"/>
    </row>
    <row r="39" spans="1:18" ht="20.100000000000001" customHeight="1">
      <c r="A39" s="360">
        <f t="shared" si="5"/>
        <v>28</v>
      </c>
      <c r="B39" s="1095"/>
      <c r="C39" s="1095"/>
      <c r="D39" s="47" t="s">
        <v>142</v>
      </c>
      <c r="E39" s="318">
        <v>1255.5</v>
      </c>
      <c r="F39" s="319" t="s">
        <v>116</v>
      </c>
      <c r="G39" s="318">
        <f t="shared" si="2"/>
        <v>1478.7</v>
      </c>
      <c r="H39" s="319" t="s">
        <v>116</v>
      </c>
      <c r="I39" s="522">
        <f t="shared" si="3"/>
        <v>0.17777777777777781</v>
      </c>
      <c r="J39" s="523">
        <v>1590</v>
      </c>
      <c r="K39" s="524">
        <f t="shared" si="4"/>
        <v>954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77">
        <v>920</v>
      </c>
      <c r="Q39" s="1252"/>
      <c r="R39" s="1104"/>
    </row>
    <row r="40" spans="1:18" ht="20.100000000000001" customHeight="1">
      <c r="A40" s="361">
        <f t="shared" si="5"/>
        <v>29</v>
      </c>
      <c r="B40" s="1095"/>
      <c r="C40" s="1095"/>
      <c r="D40" s="322" t="s">
        <v>143</v>
      </c>
      <c r="E40" s="323">
        <v>1125.3</v>
      </c>
      <c r="F40" s="324" t="s">
        <v>118</v>
      </c>
      <c r="G40" s="323">
        <f t="shared" si="2"/>
        <v>1302</v>
      </c>
      <c r="H40" s="324" t="s">
        <v>118</v>
      </c>
      <c r="I40" s="526">
        <f t="shared" si="3"/>
        <v>0.1570247933884299</v>
      </c>
      <c r="J40" s="527">
        <v>1400</v>
      </c>
      <c r="K40" s="528">
        <f t="shared" si="4"/>
        <v>840</v>
      </c>
      <c r="L40" s="344">
        <v>0</v>
      </c>
      <c r="M40" s="345">
        <v>0</v>
      </c>
      <c r="N40" s="344">
        <v>56</v>
      </c>
      <c r="O40" s="346" t="e">
        <f t="shared" si="0"/>
        <v>#REF!</v>
      </c>
      <c r="P40" s="88">
        <v>830</v>
      </c>
      <c r="Q40" s="1252"/>
      <c r="R40" s="1104"/>
    </row>
    <row r="41" spans="1:18" ht="20.100000000000001" customHeight="1">
      <c r="A41" s="359">
        <f t="shared" si="5"/>
        <v>30</v>
      </c>
      <c r="B41" s="1095"/>
      <c r="C41" s="1095"/>
      <c r="D41" s="325" t="s">
        <v>144</v>
      </c>
      <c r="E41" s="326">
        <v>1004.4000000000001</v>
      </c>
      <c r="F41" s="327" t="s">
        <v>120</v>
      </c>
      <c r="G41" s="326">
        <f t="shared" si="2"/>
        <v>1162.5</v>
      </c>
      <c r="H41" s="327" t="s">
        <v>120</v>
      </c>
      <c r="I41" s="535">
        <f t="shared" si="3"/>
        <v>0.15740740740740722</v>
      </c>
      <c r="J41" s="536">
        <v>1250</v>
      </c>
      <c r="K41" s="537">
        <f t="shared" si="4"/>
        <v>750</v>
      </c>
      <c r="L41" s="348">
        <v>0</v>
      </c>
      <c r="M41" s="349">
        <v>0</v>
      </c>
      <c r="N41" s="348">
        <v>56</v>
      </c>
      <c r="O41" s="350" t="e">
        <f t="shared" si="0"/>
        <v>#REF!</v>
      </c>
      <c r="P41" s="351">
        <v>740</v>
      </c>
      <c r="Q41" s="1252"/>
      <c r="R41" s="1104"/>
    </row>
    <row r="42" spans="1:18" ht="20.100000000000001" customHeight="1">
      <c r="A42" s="361">
        <f t="shared" si="5"/>
        <v>31</v>
      </c>
      <c r="B42" s="1095"/>
      <c r="C42" s="1095"/>
      <c r="D42" s="308" t="s">
        <v>145</v>
      </c>
      <c r="E42" s="315">
        <v>902.1</v>
      </c>
      <c r="F42" s="321" t="s">
        <v>122</v>
      </c>
      <c r="G42" s="315">
        <f t="shared" si="2"/>
        <v>1023</v>
      </c>
      <c r="H42" s="321" t="s">
        <v>122</v>
      </c>
      <c r="I42" s="529">
        <f t="shared" si="3"/>
        <v>0.134020618556701</v>
      </c>
      <c r="J42" s="516">
        <v>1100</v>
      </c>
      <c r="K42" s="525">
        <f t="shared" si="4"/>
        <v>660</v>
      </c>
      <c r="L42" s="42">
        <v>0</v>
      </c>
      <c r="M42" s="335">
        <v>0</v>
      </c>
      <c r="N42" s="42">
        <v>56</v>
      </c>
      <c r="O42" s="347" t="e">
        <f t="shared" si="0"/>
        <v>#REF!</v>
      </c>
      <c r="P42" s="309">
        <v>650</v>
      </c>
      <c r="Q42" s="1252"/>
      <c r="R42" s="1104"/>
    </row>
    <row r="43" spans="1:18" ht="20.100000000000001" customHeight="1">
      <c r="A43" s="361">
        <f t="shared" si="5"/>
        <v>32</v>
      </c>
      <c r="B43" s="1095"/>
      <c r="C43" s="1095"/>
      <c r="D43" s="325" t="s">
        <v>146</v>
      </c>
      <c r="E43" s="326">
        <v>818.40000000000009</v>
      </c>
      <c r="F43" s="327" t="s">
        <v>124</v>
      </c>
      <c r="G43" s="326">
        <f t="shared" si="2"/>
        <v>902.1</v>
      </c>
      <c r="H43" s="327" t="s">
        <v>124</v>
      </c>
      <c r="I43" s="535">
        <f t="shared" si="3"/>
        <v>0.10227272727272707</v>
      </c>
      <c r="J43" s="536">
        <v>970</v>
      </c>
      <c r="K43" s="537" t="s">
        <v>125</v>
      </c>
      <c r="L43" s="348">
        <v>0</v>
      </c>
      <c r="M43" s="349">
        <v>0</v>
      </c>
      <c r="N43" s="348">
        <v>56</v>
      </c>
      <c r="O43" s="350" t="e">
        <f t="shared" si="0"/>
        <v>#REF!</v>
      </c>
      <c r="P43" s="351">
        <v>600</v>
      </c>
      <c r="Q43" s="1252"/>
      <c r="R43" s="1104"/>
    </row>
    <row r="44" spans="1:18" ht="20.100000000000001" customHeight="1">
      <c r="A44" s="361">
        <f t="shared" si="5"/>
        <v>33</v>
      </c>
      <c r="B44" s="1095"/>
      <c r="C44" s="1095"/>
      <c r="D44" s="363" t="s">
        <v>147</v>
      </c>
      <c r="E44" s="364">
        <v>734.7</v>
      </c>
      <c r="F44" s="365" t="s">
        <v>127</v>
      </c>
      <c r="G44" s="364">
        <f t="shared" si="2"/>
        <v>781.2</v>
      </c>
      <c r="H44" s="365" t="s">
        <v>127</v>
      </c>
      <c r="I44" s="572">
        <f t="shared" si="3"/>
        <v>6.3291139240506222E-2</v>
      </c>
      <c r="J44" s="573">
        <v>840</v>
      </c>
      <c r="K44" s="574" t="s">
        <v>125</v>
      </c>
      <c r="L44" s="374">
        <v>0</v>
      </c>
      <c r="M44" s="375">
        <v>0</v>
      </c>
      <c r="N44" s="374">
        <v>56</v>
      </c>
      <c r="O44" s="376" t="e">
        <f t="shared" si="0"/>
        <v>#REF!</v>
      </c>
      <c r="P44" s="377">
        <v>550</v>
      </c>
      <c r="Q44" s="1252"/>
      <c r="R44" s="1104"/>
    </row>
    <row r="45" spans="1:18" ht="20.100000000000001" customHeight="1" thickBot="1">
      <c r="A45" s="328">
        <f t="shared" si="5"/>
        <v>34</v>
      </c>
      <c r="B45" s="1096"/>
      <c r="C45" s="1096"/>
      <c r="D45" s="585" t="s">
        <v>237</v>
      </c>
      <c r="E45" s="586">
        <v>660.30000000000007</v>
      </c>
      <c r="F45" s="587" t="s">
        <v>236</v>
      </c>
      <c r="G45" s="586">
        <f t="shared" si="2"/>
        <v>660.30000000000007</v>
      </c>
      <c r="H45" s="587" t="s">
        <v>236</v>
      </c>
      <c r="I45" s="588">
        <f t="shared" si="3"/>
        <v>0</v>
      </c>
      <c r="J45" s="589">
        <v>710</v>
      </c>
      <c r="K45" s="590">
        <f t="shared" si="4"/>
        <v>426</v>
      </c>
      <c r="L45" s="591">
        <v>0</v>
      </c>
      <c r="M45" s="592">
        <v>0</v>
      </c>
      <c r="N45" s="591">
        <v>56</v>
      </c>
      <c r="O45" s="593" t="e">
        <f t="shared" si="0"/>
        <v>#REF!</v>
      </c>
      <c r="P45" s="594">
        <v>500</v>
      </c>
      <c r="Q45" s="1260"/>
      <c r="R45" s="1105"/>
    </row>
    <row r="46" spans="1:18" ht="20.100000000000001" customHeight="1">
      <c r="A46" s="52"/>
      <c r="B46" s="366"/>
      <c r="C46" s="366"/>
      <c r="D46" s="548"/>
      <c r="E46" s="549"/>
      <c r="F46" s="548"/>
      <c r="G46" s="549"/>
      <c r="H46" s="548"/>
      <c r="I46" s="550"/>
      <c r="J46" s="530"/>
      <c r="K46" s="530"/>
      <c r="L46" s="551"/>
      <c r="M46" s="530"/>
      <c r="N46" s="551"/>
      <c r="O46" s="531"/>
      <c r="P46" s="531"/>
      <c r="Q46" s="382"/>
      <c r="R46" s="552"/>
    </row>
    <row r="47" spans="1:18" ht="20.100000000000001" customHeight="1" thickBot="1">
      <c r="A47" s="52"/>
      <c r="B47" s="366"/>
      <c r="C47" s="366"/>
      <c r="D47" s="53"/>
      <c r="E47" s="367"/>
      <c r="F47" s="53"/>
      <c r="G47" s="368"/>
      <c r="H47" s="53"/>
      <c r="I47" s="378"/>
      <c r="J47" s="335"/>
      <c r="K47" s="335"/>
      <c r="L47" s="75"/>
      <c r="M47" s="335"/>
      <c r="N47" s="75"/>
      <c r="O47" s="347"/>
      <c r="P47" s="347"/>
      <c r="Q47" s="380"/>
      <c r="R47" s="381"/>
    </row>
    <row r="48" spans="1:18" ht="20.100000000000001" customHeight="1" thickBot="1">
      <c r="A48" s="54" t="s">
        <v>148</v>
      </c>
      <c r="B48" s="54"/>
      <c r="C48" s="55"/>
      <c r="G48" s="1106" t="s">
        <v>149</v>
      </c>
      <c r="H48" s="1107"/>
      <c r="I48" s="1107"/>
      <c r="J48" s="1107"/>
      <c r="K48" s="1107"/>
      <c r="L48" s="1107"/>
      <c r="M48" s="1107"/>
      <c r="N48" s="1107"/>
      <c r="O48" s="1107"/>
      <c r="P48" s="1107"/>
      <c r="Q48" s="1107"/>
      <c r="R48" s="1108"/>
    </row>
    <row r="49" spans="1:18" ht="13.5" customHeight="1">
      <c r="A49" s="1109" t="s">
        <v>150</v>
      </c>
      <c r="B49" s="1111" t="s">
        <v>151</v>
      </c>
      <c r="C49" s="1112"/>
      <c r="D49" s="1111" t="s">
        <v>152</v>
      </c>
      <c r="E49" s="1115"/>
      <c r="F49" s="1112"/>
      <c r="G49" s="1111" t="s">
        <v>154</v>
      </c>
      <c r="H49" s="1115"/>
      <c r="I49" s="1115"/>
      <c r="J49" s="1112"/>
      <c r="K49" s="1111" t="s">
        <v>239</v>
      </c>
      <c r="L49" s="1115"/>
      <c r="M49" s="1115"/>
      <c r="N49" s="1112"/>
      <c r="O49" s="1111" t="s">
        <v>69</v>
      </c>
      <c r="P49" s="1115"/>
      <c r="Q49" s="1115"/>
      <c r="R49" s="1112"/>
    </row>
    <row r="50" spans="1:18" ht="13.5" customHeight="1" thickBot="1">
      <c r="A50" s="1110"/>
      <c r="B50" s="1113"/>
      <c r="C50" s="1114"/>
      <c r="D50" s="56" t="s">
        <v>155</v>
      </c>
      <c r="E50" s="57" t="s">
        <v>156</v>
      </c>
      <c r="F50" s="57" t="s">
        <v>157</v>
      </c>
      <c r="G50" s="56" t="s">
        <v>155</v>
      </c>
      <c r="H50" s="1116" t="s">
        <v>158</v>
      </c>
      <c r="I50" s="1117"/>
      <c r="J50" s="576" t="s">
        <v>157</v>
      </c>
      <c r="K50" s="56" t="s">
        <v>155</v>
      </c>
      <c r="L50" s="1116" t="s">
        <v>158</v>
      </c>
      <c r="M50" s="1117"/>
      <c r="N50" s="576" t="s">
        <v>157</v>
      </c>
      <c r="O50" s="1113" t="s">
        <v>88</v>
      </c>
      <c r="P50" s="1114"/>
      <c r="Q50" s="1113" t="s">
        <v>159</v>
      </c>
      <c r="R50" s="1114"/>
    </row>
    <row r="51" spans="1:18" ht="13.5" customHeight="1">
      <c r="A51" s="581">
        <v>1</v>
      </c>
      <c r="B51" s="1118" t="s">
        <v>407</v>
      </c>
      <c r="C51" s="1119"/>
      <c r="D51" s="58">
        <f>J12</f>
        <v>6800</v>
      </c>
      <c r="E51" s="59">
        <v>263</v>
      </c>
      <c r="F51" s="59">
        <f t="shared" ref="F51:F56" si="6">D51+E51</f>
        <v>7063</v>
      </c>
      <c r="G51" s="58">
        <v>8694</v>
      </c>
      <c r="H51" s="1120">
        <v>227</v>
      </c>
      <c r="I51" s="1121"/>
      <c r="J51" s="545">
        <f t="shared" ref="J51:J56" si="7">G51+H51</f>
        <v>8921</v>
      </c>
      <c r="K51" s="58"/>
      <c r="L51" s="1120"/>
      <c r="M51" s="1121"/>
      <c r="N51" s="545"/>
      <c r="O51" s="1122" t="s">
        <v>408</v>
      </c>
      <c r="P51" s="1123"/>
      <c r="Q51" s="1122" t="s">
        <v>408</v>
      </c>
      <c r="R51" s="1123"/>
    </row>
    <row r="52" spans="1:18" ht="13.5" customHeight="1">
      <c r="A52" s="60">
        <v>2</v>
      </c>
      <c r="B52" s="1124" t="s">
        <v>409</v>
      </c>
      <c r="C52" s="1125"/>
      <c r="D52" s="61">
        <f>J15</f>
        <v>4380</v>
      </c>
      <c r="E52" s="544">
        <v>263</v>
      </c>
      <c r="F52" s="578">
        <f t="shared" si="6"/>
        <v>4643</v>
      </c>
      <c r="G52" s="61">
        <v>4195</v>
      </c>
      <c r="H52" s="1126">
        <v>227</v>
      </c>
      <c r="I52" s="1127"/>
      <c r="J52" s="352">
        <f t="shared" si="7"/>
        <v>4422</v>
      </c>
      <c r="K52" s="61"/>
      <c r="L52" s="1126"/>
      <c r="M52" s="1127"/>
      <c r="N52" s="352"/>
      <c r="O52" s="1128" t="s">
        <v>408</v>
      </c>
      <c r="P52" s="1129"/>
      <c r="Q52" s="1128" t="s">
        <v>408</v>
      </c>
      <c r="R52" s="1129"/>
    </row>
    <row r="53" spans="1:18" ht="13.5" customHeight="1" thickBot="1">
      <c r="A53" s="547">
        <v>3</v>
      </c>
      <c r="B53" s="1113" t="s">
        <v>410</v>
      </c>
      <c r="C53" s="1114"/>
      <c r="D53" s="61">
        <f>J19</f>
        <v>2540</v>
      </c>
      <c r="E53" s="544">
        <v>263</v>
      </c>
      <c r="F53" s="578">
        <f t="shared" si="6"/>
        <v>2803</v>
      </c>
      <c r="G53" s="61">
        <v>3169</v>
      </c>
      <c r="H53" s="1126">
        <v>227</v>
      </c>
      <c r="I53" s="1127"/>
      <c r="J53" s="352">
        <f t="shared" si="7"/>
        <v>3396</v>
      </c>
      <c r="K53" s="61"/>
      <c r="L53" s="1126"/>
      <c r="M53" s="1127"/>
      <c r="N53" s="352"/>
      <c r="O53" s="1130" t="s">
        <v>408</v>
      </c>
      <c r="P53" s="1131"/>
      <c r="Q53" s="1130" t="s">
        <v>408</v>
      </c>
      <c r="R53" s="1131"/>
    </row>
    <row r="54" spans="1:18" ht="12.75" customHeight="1">
      <c r="A54" s="581">
        <v>4</v>
      </c>
      <c r="B54" s="1118" t="s">
        <v>411</v>
      </c>
      <c r="C54" s="1119"/>
      <c r="D54" s="58">
        <f>J29</f>
        <v>6520</v>
      </c>
      <c r="E54" s="59">
        <v>263</v>
      </c>
      <c r="F54" s="59">
        <f t="shared" si="6"/>
        <v>6783</v>
      </c>
      <c r="G54" s="58">
        <v>8694</v>
      </c>
      <c r="H54" s="1120">
        <v>227</v>
      </c>
      <c r="I54" s="1121"/>
      <c r="J54" s="545">
        <f t="shared" si="7"/>
        <v>8921</v>
      </c>
      <c r="K54" s="58"/>
      <c r="L54" s="1120"/>
      <c r="M54" s="1121"/>
      <c r="N54" s="545"/>
      <c r="O54" s="1122" t="s">
        <v>408</v>
      </c>
      <c r="P54" s="1123"/>
      <c r="Q54" s="1122" t="s">
        <v>408</v>
      </c>
      <c r="R54" s="1123"/>
    </row>
    <row r="55" spans="1:18" ht="12.75" customHeight="1">
      <c r="A55" s="60">
        <v>5</v>
      </c>
      <c r="B55" s="1124" t="s">
        <v>412</v>
      </c>
      <c r="C55" s="1125"/>
      <c r="D55" s="61">
        <f>J32</f>
        <v>4100</v>
      </c>
      <c r="E55" s="544">
        <v>263</v>
      </c>
      <c r="F55" s="578">
        <f t="shared" si="6"/>
        <v>4363</v>
      </c>
      <c r="G55" s="61">
        <v>3670</v>
      </c>
      <c r="H55" s="1126">
        <v>227</v>
      </c>
      <c r="I55" s="1127"/>
      <c r="J55" s="352">
        <f t="shared" si="7"/>
        <v>3897</v>
      </c>
      <c r="K55" s="61"/>
      <c r="L55" s="1126"/>
      <c r="M55" s="1127"/>
      <c r="N55" s="352"/>
      <c r="O55" s="1128" t="s">
        <v>408</v>
      </c>
      <c r="P55" s="1129"/>
      <c r="Q55" s="1128" t="s">
        <v>408</v>
      </c>
      <c r="R55" s="1129"/>
    </row>
    <row r="56" spans="1:18" ht="12.75" customHeight="1" thickBot="1">
      <c r="A56" s="547">
        <v>6</v>
      </c>
      <c r="B56" s="1113" t="s">
        <v>413</v>
      </c>
      <c r="C56" s="1114"/>
      <c r="D56" s="582">
        <f>J36</f>
        <v>2260</v>
      </c>
      <c r="E56" s="546">
        <v>263</v>
      </c>
      <c r="F56" s="579">
        <f t="shared" si="6"/>
        <v>2523</v>
      </c>
      <c r="G56" s="582">
        <v>2644</v>
      </c>
      <c r="H56" s="1137">
        <v>227</v>
      </c>
      <c r="I56" s="1138"/>
      <c r="J56" s="584">
        <f t="shared" si="7"/>
        <v>2871</v>
      </c>
      <c r="K56" s="582"/>
      <c r="L56" s="1137"/>
      <c r="M56" s="1138"/>
      <c r="N56" s="584"/>
      <c r="O56" s="1139" t="s">
        <v>408</v>
      </c>
      <c r="P56" s="1140"/>
      <c r="Q56" s="1139" t="s">
        <v>408</v>
      </c>
      <c r="R56" s="1140"/>
    </row>
    <row r="57" spans="1:18">
      <c r="A57" s="75"/>
      <c r="B57" s="75"/>
      <c r="C57" s="75"/>
      <c r="D57" s="335"/>
      <c r="E57" s="75"/>
      <c r="F57" s="335"/>
      <c r="G57" s="75"/>
      <c r="H57" s="75"/>
      <c r="I57" s="75"/>
      <c r="J57" s="75"/>
      <c r="K57" s="75"/>
      <c r="L57" s="75"/>
      <c r="M57" s="75"/>
      <c r="N57" s="75"/>
      <c r="O57" s="542"/>
      <c r="P57" s="542"/>
      <c r="Q57" s="542"/>
      <c r="R57" s="542"/>
    </row>
    <row r="58" spans="1:18">
      <c r="A58" s="36" t="s">
        <v>168</v>
      </c>
      <c r="B58" s="75"/>
    </row>
    <row r="59" spans="1:18">
      <c r="A59" s="32" t="e">
        <f>#REF!</f>
        <v>#REF!</v>
      </c>
      <c r="B59" s="555"/>
      <c r="H59" s="369"/>
      <c r="I59" s="369"/>
      <c r="J59" s="369"/>
      <c r="K59" s="369"/>
      <c r="L59" s="369"/>
      <c r="M59" s="369"/>
      <c r="N59" s="369"/>
      <c r="O59" s="369"/>
      <c r="P59" s="369"/>
      <c r="Q59" s="369"/>
    </row>
    <row r="60" spans="1:18">
      <c r="A60" s="54" t="s">
        <v>169</v>
      </c>
      <c r="B60" s="32"/>
      <c r="C60" s="75"/>
    </row>
    <row r="61" spans="1:18">
      <c r="A61" s="32" t="s">
        <v>404</v>
      </c>
      <c r="B61" s="32"/>
      <c r="C61" s="75"/>
    </row>
    <row r="62" spans="1:18">
      <c r="A62" s="32" t="s">
        <v>405</v>
      </c>
      <c r="B62" s="32"/>
      <c r="C62" s="75"/>
    </row>
    <row r="63" spans="1:18" ht="13.5" customHeight="1">
      <c r="A63" s="54" t="s">
        <v>172</v>
      </c>
      <c r="B63" s="32"/>
      <c r="C63" s="75"/>
    </row>
    <row r="64" spans="1:18" ht="13.8" thickBot="1">
      <c r="B64" s="32"/>
      <c r="C64" s="75"/>
    </row>
    <row r="65" spans="1:17" ht="13.8" thickBot="1">
      <c r="A65" s="1132" t="s">
        <v>173</v>
      </c>
      <c r="B65" s="1133"/>
      <c r="C65" s="1134"/>
      <c r="D65" s="62" t="s">
        <v>174</v>
      </c>
      <c r="E65" s="1135" t="s">
        <v>175</v>
      </c>
      <c r="F65" s="1133"/>
      <c r="G65" s="1133"/>
      <c r="H65" s="1133"/>
      <c r="I65" s="1133"/>
      <c r="J65" s="1133"/>
      <c r="K65" s="1133"/>
      <c r="L65" s="1133"/>
      <c r="M65" s="1133"/>
      <c r="N65" s="1133"/>
      <c r="O65" s="1133"/>
      <c r="P65" s="1133"/>
      <c r="Q65" s="1136"/>
    </row>
    <row r="66" spans="1:17" ht="18">
      <c r="A66" s="63">
        <v>1</v>
      </c>
      <c r="B66" s="1141" t="s">
        <v>176</v>
      </c>
      <c r="C66" s="1142"/>
      <c r="D66" s="64"/>
      <c r="E66" s="1143" t="e">
        <f>#REF!</f>
        <v>#REF!</v>
      </c>
      <c r="F66" s="1144"/>
      <c r="G66" s="1144"/>
      <c r="H66" s="1144"/>
      <c r="I66" s="1144"/>
      <c r="J66" s="1144"/>
      <c r="K66" s="1144"/>
      <c r="L66" s="1144"/>
      <c r="M66" s="1144"/>
      <c r="N66" s="1144"/>
      <c r="O66" s="1144"/>
      <c r="P66" s="1144"/>
      <c r="Q66" s="1145"/>
    </row>
    <row r="67" spans="1:17" ht="18" customHeight="1">
      <c r="A67" s="65">
        <v>2</v>
      </c>
      <c r="B67" s="1146" t="s">
        <v>177</v>
      </c>
      <c r="C67" s="1147"/>
      <c r="D67" s="66"/>
      <c r="E67" s="1148" t="e">
        <f>#REF!</f>
        <v>#REF!</v>
      </c>
      <c r="F67" s="1149"/>
      <c r="G67" s="1149"/>
      <c r="H67" s="1149"/>
      <c r="I67" s="1149"/>
      <c r="J67" s="1149"/>
      <c r="K67" s="1149"/>
      <c r="L67" s="1149"/>
      <c r="M67" s="1149"/>
      <c r="N67" s="1149"/>
      <c r="O67" s="1149"/>
      <c r="P67" s="1149"/>
      <c r="Q67" s="1150"/>
    </row>
    <row r="68" spans="1:17" ht="59.25" customHeight="1">
      <c r="A68" s="67">
        <v>3</v>
      </c>
      <c r="B68" s="1146" t="s">
        <v>178</v>
      </c>
      <c r="C68" s="1147"/>
      <c r="D68" s="66"/>
      <c r="E68" s="1182" t="e">
        <f>#REF!</f>
        <v>#REF!</v>
      </c>
      <c r="F68" s="1183"/>
      <c r="G68" s="1183"/>
      <c r="H68" s="1183"/>
      <c r="I68" s="1183"/>
      <c r="J68" s="1183"/>
      <c r="K68" s="1183"/>
      <c r="L68" s="1183"/>
      <c r="M68" s="1183"/>
      <c r="N68" s="1183"/>
      <c r="O68" s="1183"/>
      <c r="P68" s="1183"/>
      <c r="Q68" s="1184"/>
    </row>
    <row r="69" spans="1:17" ht="18">
      <c r="A69" s="1162">
        <v>4</v>
      </c>
      <c r="B69" s="1146" t="s">
        <v>179</v>
      </c>
      <c r="C69" s="1147"/>
      <c r="D69" s="64"/>
      <c r="E69" s="1165"/>
      <c r="F69" s="1166"/>
      <c r="G69" s="1166"/>
      <c r="H69" s="1166"/>
      <c r="I69" s="1166"/>
      <c r="J69" s="1166"/>
      <c r="K69" s="1166"/>
      <c r="L69" s="1166"/>
      <c r="M69" s="1166"/>
      <c r="N69" s="1166"/>
      <c r="O69" s="1166"/>
      <c r="P69" s="1166"/>
      <c r="Q69" s="1167"/>
    </row>
    <row r="70" spans="1:17" ht="18">
      <c r="A70" s="1164"/>
      <c r="B70" s="1154" t="s">
        <v>180</v>
      </c>
      <c r="C70" s="1155"/>
      <c r="D70" s="69"/>
      <c r="E70" s="1156"/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7" ht="18">
      <c r="A71" s="1164"/>
      <c r="B71" s="1154" t="s">
        <v>181</v>
      </c>
      <c r="C71" s="1155"/>
      <c r="D71" s="69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7" ht="18">
      <c r="A72" s="1164"/>
      <c r="B72" s="1154" t="s">
        <v>182</v>
      </c>
      <c r="C72" s="1155"/>
      <c r="D72" s="69"/>
      <c r="E72" s="1156" t="e">
        <f>#REF!</f>
        <v>#REF!</v>
      </c>
      <c r="F72" s="1157"/>
      <c r="G72" s="1157"/>
      <c r="H72" s="1157"/>
      <c r="I72" s="1157"/>
      <c r="J72" s="1157"/>
      <c r="K72" s="1157"/>
      <c r="L72" s="1157"/>
      <c r="M72" s="1157"/>
      <c r="N72" s="1157"/>
      <c r="O72" s="1157"/>
      <c r="P72" s="1157"/>
      <c r="Q72" s="1158"/>
    </row>
    <row r="73" spans="1:17" ht="18">
      <c r="A73" s="1163"/>
      <c r="B73" s="1154" t="s">
        <v>183</v>
      </c>
      <c r="C73" s="1155"/>
      <c r="D73" s="69"/>
      <c r="E73" s="1159" t="e">
        <f>#REF!</f>
        <v>#REF!</v>
      </c>
      <c r="F73" s="1160"/>
      <c r="G73" s="1160"/>
      <c r="H73" s="1160"/>
      <c r="I73" s="1160"/>
      <c r="J73" s="1160"/>
      <c r="K73" s="1160"/>
      <c r="L73" s="1160"/>
      <c r="M73" s="1160"/>
      <c r="N73" s="1160"/>
      <c r="O73" s="1160"/>
      <c r="P73" s="1160"/>
      <c r="Q73" s="1161"/>
    </row>
    <row r="74" spans="1:17" ht="18">
      <c r="A74" s="1162">
        <v>5</v>
      </c>
      <c r="B74" s="1146" t="s">
        <v>184</v>
      </c>
      <c r="C74" s="1147"/>
      <c r="D74" s="66"/>
      <c r="E74" s="1156" t="e">
        <f>#REF!</f>
        <v>#REF!</v>
      </c>
      <c r="F74" s="1157"/>
      <c r="G74" s="1157"/>
      <c r="H74" s="1157"/>
      <c r="I74" s="1157"/>
      <c r="J74" s="1157"/>
      <c r="K74" s="1157"/>
      <c r="L74" s="1157"/>
      <c r="M74" s="1157"/>
      <c r="N74" s="1157"/>
      <c r="O74" s="1157"/>
      <c r="P74" s="1157"/>
      <c r="Q74" s="1158"/>
    </row>
    <row r="75" spans="1:17" ht="18">
      <c r="A75" s="1163"/>
      <c r="B75" s="1146" t="s">
        <v>185</v>
      </c>
      <c r="C75" s="1147"/>
      <c r="D75" s="69"/>
      <c r="E75" s="1156" t="e">
        <f>#REF!</f>
        <v>#REF!</v>
      </c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8"/>
    </row>
    <row r="76" spans="1:17" ht="18">
      <c r="A76" s="70">
        <v>6</v>
      </c>
      <c r="B76" s="1146" t="s">
        <v>186</v>
      </c>
      <c r="C76" s="1147"/>
      <c r="D76" s="66" t="s">
        <v>187</v>
      </c>
      <c r="E76" s="1156" t="e">
        <f>#REF!</f>
        <v>#REF!</v>
      </c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8"/>
    </row>
    <row r="77" spans="1:17" ht="18.600000000000001" customHeight="1">
      <c r="A77" s="70">
        <v>7</v>
      </c>
      <c r="B77" s="1146" t="s">
        <v>188</v>
      </c>
      <c r="C77" s="1147"/>
      <c r="D77" s="64"/>
      <c r="E77" s="1156" t="e">
        <f>#REF!</f>
        <v>#REF!</v>
      </c>
      <c r="F77" s="1157"/>
      <c r="G77" s="1157"/>
      <c r="H77" s="1157"/>
      <c r="I77" s="1157"/>
      <c r="J77" s="1157"/>
      <c r="K77" s="1157"/>
      <c r="L77" s="1157"/>
      <c r="M77" s="1157"/>
      <c r="N77" s="1157"/>
      <c r="O77" s="1157"/>
      <c r="P77" s="1157"/>
      <c r="Q77" s="1158"/>
    </row>
    <row r="78" spans="1:17" ht="18.600000000000001" customHeight="1">
      <c r="A78" s="65">
        <v>8</v>
      </c>
      <c r="B78" s="1146" t="s">
        <v>189</v>
      </c>
      <c r="C78" s="1147"/>
      <c r="D78" s="69"/>
      <c r="E78" s="1148" t="s">
        <v>248</v>
      </c>
      <c r="F78" s="1149"/>
      <c r="G78" s="1149"/>
      <c r="H78" s="1149"/>
      <c r="I78" s="1149"/>
      <c r="J78" s="1149"/>
      <c r="K78" s="1149"/>
      <c r="L78" s="1149"/>
      <c r="M78" s="1149"/>
      <c r="N78" s="1149"/>
      <c r="O78" s="1149"/>
      <c r="P78" s="1149"/>
      <c r="Q78" s="1150"/>
    </row>
    <row r="79" spans="1:17" ht="18">
      <c r="A79" s="68">
        <v>9</v>
      </c>
      <c r="B79" s="1168" t="s">
        <v>192</v>
      </c>
      <c r="C79" s="1169"/>
      <c r="D79" s="66" t="s">
        <v>187</v>
      </c>
      <c r="E79" s="1156" t="e">
        <f>#REF!</f>
        <v>#REF!</v>
      </c>
      <c r="F79" s="1157"/>
      <c r="G79" s="1157"/>
      <c r="H79" s="1157"/>
      <c r="I79" s="1157"/>
      <c r="J79" s="1157"/>
      <c r="K79" s="1157"/>
      <c r="L79" s="1157"/>
      <c r="M79" s="1157"/>
      <c r="N79" s="1157"/>
      <c r="O79" s="1157"/>
      <c r="P79" s="1157"/>
      <c r="Q79" s="1158"/>
    </row>
    <row r="80" spans="1:17" ht="18">
      <c r="A80" s="1162">
        <v>10</v>
      </c>
      <c r="B80" s="1146" t="s">
        <v>193</v>
      </c>
      <c r="C80" s="1147"/>
      <c r="D80" s="64"/>
      <c r="E80" s="1165" t="e">
        <f>#REF!</f>
        <v>#REF!</v>
      </c>
      <c r="F80" s="1166"/>
      <c r="G80" s="1166"/>
      <c r="H80" s="1166"/>
      <c r="I80" s="1166"/>
      <c r="J80" s="1166"/>
      <c r="K80" s="1166"/>
      <c r="L80" s="1166"/>
      <c r="M80" s="1166"/>
      <c r="N80" s="1166"/>
      <c r="O80" s="1166"/>
      <c r="P80" s="1166"/>
      <c r="Q80" s="1167"/>
    </row>
    <row r="81" spans="1:17" ht="18">
      <c r="A81" s="1164"/>
      <c r="B81" s="1146" t="s">
        <v>194</v>
      </c>
      <c r="C81" s="1147"/>
      <c r="D81" s="71"/>
      <c r="E81" s="1148" t="e">
        <f>#REF!</f>
        <v>#REF!</v>
      </c>
      <c r="F81" s="1149"/>
      <c r="G81" s="1149"/>
      <c r="H81" s="1149"/>
      <c r="I81" s="1149"/>
      <c r="J81" s="1149"/>
      <c r="K81" s="1149"/>
      <c r="L81" s="1149"/>
      <c r="M81" s="1149"/>
      <c r="N81" s="1149"/>
      <c r="O81" s="1149"/>
      <c r="P81" s="1149"/>
      <c r="Q81" s="1150"/>
    </row>
    <row r="82" spans="1:17" ht="18">
      <c r="A82" s="1163"/>
      <c r="B82" s="1146" t="s">
        <v>195</v>
      </c>
      <c r="C82" s="1147"/>
      <c r="D82" s="66"/>
      <c r="E82" s="1156" t="e">
        <f>#REF!</f>
        <v>#REF!</v>
      </c>
      <c r="F82" s="1157"/>
      <c r="G82" s="1157"/>
      <c r="H82" s="1157"/>
      <c r="I82" s="1157"/>
      <c r="J82" s="1157"/>
      <c r="K82" s="1157"/>
      <c r="L82" s="1157"/>
      <c r="M82" s="1157"/>
      <c r="N82" s="1157"/>
      <c r="O82" s="1157"/>
      <c r="P82" s="1157"/>
      <c r="Q82" s="1158"/>
    </row>
    <row r="83" spans="1:17" ht="58.5" customHeight="1">
      <c r="A83" s="67">
        <v>11</v>
      </c>
      <c r="B83" s="1146" t="s">
        <v>196</v>
      </c>
      <c r="C83" s="1147"/>
      <c r="D83" s="66" t="s">
        <v>187</v>
      </c>
      <c r="E83" s="1182" t="e">
        <f>#REF!</f>
        <v>#REF!</v>
      </c>
      <c r="F83" s="1183"/>
      <c r="G83" s="1183"/>
      <c r="H83" s="1183"/>
      <c r="I83" s="1183"/>
      <c r="J83" s="1183"/>
      <c r="K83" s="1183"/>
      <c r="L83" s="1183"/>
      <c r="M83" s="1183"/>
      <c r="N83" s="1183"/>
      <c r="O83" s="1183"/>
      <c r="P83" s="1183"/>
      <c r="Q83" s="1184"/>
    </row>
    <row r="84" spans="1:17" ht="18">
      <c r="A84" s="67">
        <v>12</v>
      </c>
      <c r="B84" s="1146" t="s">
        <v>197</v>
      </c>
      <c r="C84" s="1147"/>
      <c r="D84" s="66" t="s">
        <v>187</v>
      </c>
      <c r="E84" s="1148" t="s">
        <v>198</v>
      </c>
      <c r="F84" s="1149"/>
      <c r="G84" s="1149"/>
      <c r="H84" s="1149"/>
      <c r="I84" s="1149"/>
      <c r="J84" s="1149"/>
      <c r="K84" s="1149"/>
      <c r="L84" s="1149"/>
      <c r="M84" s="1149"/>
      <c r="N84" s="1149"/>
      <c r="O84" s="1149"/>
      <c r="P84" s="1149"/>
      <c r="Q84" s="1150"/>
    </row>
    <row r="85" spans="1:17" ht="18">
      <c r="A85" s="1162">
        <v>15</v>
      </c>
      <c r="B85" s="1146" t="s">
        <v>200</v>
      </c>
      <c r="C85" s="1147"/>
      <c r="D85" s="66"/>
      <c r="E85" s="1263" t="e">
        <f>#REF!</f>
        <v>#REF!</v>
      </c>
      <c r="F85" s="1264"/>
      <c r="G85" s="1264"/>
      <c r="H85" s="1264"/>
      <c r="I85" s="1264"/>
      <c r="J85" s="1264"/>
      <c r="K85" s="1264"/>
      <c r="L85" s="1264"/>
      <c r="M85" s="1264"/>
      <c r="N85" s="1264"/>
      <c r="O85" s="1264"/>
      <c r="P85" s="1264"/>
      <c r="Q85" s="1265"/>
    </row>
    <row r="86" spans="1:17" ht="18">
      <c r="A86" s="1164"/>
      <c r="B86" s="1146" t="s">
        <v>201</v>
      </c>
      <c r="C86" s="1147"/>
      <c r="D86" s="66"/>
      <c r="E86" s="1185" t="e">
        <f>#REF!</f>
        <v>#REF!</v>
      </c>
      <c r="F86" s="1186"/>
      <c r="G86" s="1186"/>
      <c r="H86" s="1186"/>
      <c r="I86" s="1186"/>
      <c r="J86" s="1186"/>
      <c r="K86" s="1186"/>
      <c r="L86" s="1186"/>
      <c r="M86" s="1186"/>
      <c r="N86" s="1186"/>
      <c r="O86" s="1186"/>
      <c r="P86" s="1186"/>
      <c r="Q86" s="1187"/>
    </row>
    <row r="87" spans="1:17" ht="18">
      <c r="A87" s="1164"/>
      <c r="B87" s="1146" t="s">
        <v>202</v>
      </c>
      <c r="C87" s="1147"/>
      <c r="D87" s="66"/>
      <c r="E87" s="1185"/>
      <c r="F87" s="1186"/>
      <c r="G87" s="1186"/>
      <c r="H87" s="1186"/>
      <c r="I87" s="1186"/>
      <c r="J87" s="1186"/>
      <c r="K87" s="1186"/>
      <c r="L87" s="1186"/>
      <c r="M87" s="1186"/>
      <c r="N87" s="1186"/>
      <c r="O87" s="1186"/>
      <c r="P87" s="1186"/>
      <c r="Q87" s="1187"/>
    </row>
    <row r="88" spans="1:17" ht="18">
      <c r="A88" s="1163"/>
      <c r="B88" s="1146" t="s">
        <v>203</v>
      </c>
      <c r="C88" s="1147"/>
      <c r="D88" s="66"/>
      <c r="E88" s="1185"/>
      <c r="F88" s="1186"/>
      <c r="G88" s="1186"/>
      <c r="H88" s="1186"/>
      <c r="I88" s="1186"/>
      <c r="J88" s="1186"/>
      <c r="K88" s="1186"/>
      <c r="L88" s="1186"/>
      <c r="M88" s="1186"/>
      <c r="N88" s="1186"/>
      <c r="O88" s="1186"/>
      <c r="P88" s="1186"/>
      <c r="Q88" s="1187"/>
    </row>
    <row r="89" spans="1:17" ht="18">
      <c r="A89" s="1162">
        <v>16</v>
      </c>
      <c r="B89" s="1201" t="s">
        <v>204</v>
      </c>
      <c r="C89" s="1202"/>
      <c r="D89" s="66"/>
      <c r="E89" s="1203"/>
      <c r="F89" s="1204"/>
      <c r="G89" s="1204"/>
      <c r="H89" s="1204"/>
      <c r="I89" s="1204"/>
      <c r="J89" s="1204"/>
      <c r="K89" s="1204"/>
      <c r="L89" s="1204"/>
      <c r="M89" s="1204"/>
      <c r="N89" s="1204"/>
      <c r="O89" s="1204"/>
      <c r="P89" s="1204"/>
      <c r="Q89" s="1205"/>
    </row>
    <row r="90" spans="1:17" ht="18">
      <c r="A90" s="1164"/>
      <c r="B90" s="1146" t="s">
        <v>205</v>
      </c>
      <c r="C90" s="1147"/>
      <c r="D90" s="66"/>
      <c r="E90" s="1209" t="e">
        <f>#REF!</f>
        <v>#REF!</v>
      </c>
      <c r="F90" s="1210"/>
      <c r="G90" s="1210"/>
      <c r="H90" s="1210"/>
      <c r="I90" s="1210"/>
      <c r="J90" s="1210"/>
      <c r="K90" s="1210"/>
      <c r="L90" s="1210"/>
      <c r="M90" s="1210"/>
      <c r="N90" s="1210"/>
      <c r="O90" s="1210"/>
      <c r="P90" s="1210"/>
      <c r="Q90" s="1211"/>
    </row>
    <row r="91" spans="1:17" ht="18">
      <c r="A91" s="1164"/>
      <c r="B91" s="1146" t="s">
        <v>206</v>
      </c>
      <c r="C91" s="1147"/>
      <c r="D91" s="66"/>
      <c r="E91" s="1212" t="e">
        <f>#REF!</f>
        <v>#REF!</v>
      </c>
      <c r="F91" s="1213"/>
      <c r="G91" s="1213"/>
      <c r="H91" s="1213"/>
      <c r="I91" s="1213"/>
      <c r="J91" s="1213"/>
      <c r="K91" s="1213"/>
      <c r="L91" s="1213"/>
      <c r="M91" s="1213"/>
      <c r="N91" s="1213"/>
      <c r="O91" s="1213"/>
      <c r="P91" s="1213"/>
      <c r="Q91" s="1214"/>
    </row>
    <row r="92" spans="1:17" ht="18">
      <c r="A92" s="1164"/>
      <c r="B92" s="1146" t="s">
        <v>207</v>
      </c>
      <c r="C92" s="1147"/>
      <c r="D92" s="66"/>
      <c r="E92" s="1212" t="e">
        <f>#REF!</f>
        <v>#REF!</v>
      </c>
      <c r="F92" s="1213"/>
      <c r="G92" s="1213"/>
      <c r="H92" s="1213"/>
      <c r="I92" s="1213"/>
      <c r="J92" s="1213"/>
      <c r="K92" s="1213"/>
      <c r="L92" s="1213"/>
      <c r="M92" s="1213"/>
      <c r="N92" s="1213"/>
      <c r="O92" s="1213"/>
      <c r="P92" s="1213"/>
      <c r="Q92" s="1214"/>
    </row>
    <row r="93" spans="1:17" ht="18">
      <c r="A93" s="1163"/>
      <c r="B93" s="1146" t="s">
        <v>208</v>
      </c>
      <c r="C93" s="1147"/>
      <c r="D93" s="66"/>
      <c r="E93" s="1215" t="e">
        <f>#REF!</f>
        <v>#REF!</v>
      </c>
      <c r="F93" s="1216"/>
      <c r="G93" s="1216"/>
      <c r="H93" s="1216"/>
      <c r="I93" s="1216"/>
      <c r="J93" s="1216"/>
      <c r="K93" s="1216"/>
      <c r="L93" s="1216"/>
      <c r="M93" s="1216"/>
      <c r="N93" s="1216"/>
      <c r="O93" s="1216"/>
      <c r="P93" s="1216"/>
      <c r="Q93" s="1217"/>
    </row>
    <row r="94" spans="1:17" ht="18">
      <c r="A94" s="1198">
        <v>18</v>
      </c>
      <c r="B94" s="1201" t="s">
        <v>209</v>
      </c>
      <c r="C94" s="1202"/>
      <c r="D94" s="84"/>
      <c r="E94" s="1203"/>
      <c r="F94" s="1204"/>
      <c r="G94" s="1204"/>
      <c r="H94" s="1204"/>
      <c r="I94" s="1204"/>
      <c r="J94" s="1204"/>
      <c r="K94" s="1204"/>
      <c r="L94" s="1204"/>
      <c r="M94" s="1204"/>
      <c r="N94" s="1204"/>
      <c r="O94" s="1204"/>
      <c r="P94" s="1204"/>
      <c r="Q94" s="1205"/>
    </row>
    <row r="95" spans="1:17" ht="18">
      <c r="A95" s="1199"/>
      <c r="B95" s="1146" t="s">
        <v>210</v>
      </c>
      <c r="C95" s="1147"/>
      <c r="D95" s="84"/>
      <c r="E95" s="1206" t="e">
        <f>#REF!</f>
        <v>#REF!</v>
      </c>
      <c r="F95" s="1207"/>
      <c r="G95" s="1207"/>
      <c r="H95" s="1207"/>
      <c r="I95" s="1207"/>
      <c r="J95" s="1207"/>
      <c r="K95" s="1207"/>
      <c r="L95" s="1207"/>
      <c r="M95" s="1207"/>
      <c r="N95" s="1207"/>
      <c r="O95" s="1207"/>
      <c r="P95" s="1207"/>
      <c r="Q95" s="1208"/>
    </row>
    <row r="96" spans="1:17" ht="18">
      <c r="A96" s="1199"/>
      <c r="B96" s="1146" t="s">
        <v>211</v>
      </c>
      <c r="C96" s="1147"/>
      <c r="D96" s="84"/>
      <c r="E96" s="1218" t="e">
        <f>#REF!</f>
        <v>#REF!</v>
      </c>
      <c r="F96" s="1219"/>
      <c r="G96" s="1219"/>
      <c r="H96" s="1219"/>
      <c r="I96" s="1219"/>
      <c r="J96" s="1219"/>
      <c r="K96" s="1219"/>
      <c r="L96" s="1219"/>
      <c r="M96" s="1219"/>
      <c r="N96" s="1219"/>
      <c r="O96" s="1219"/>
      <c r="P96" s="1219"/>
      <c r="Q96" s="1220"/>
    </row>
    <row r="97" spans="1:17" ht="18">
      <c r="A97" s="1200"/>
      <c r="B97" s="1146" t="s">
        <v>212</v>
      </c>
      <c r="C97" s="1147"/>
      <c r="D97" s="84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">
      <c r="A98" s="1198">
        <v>19</v>
      </c>
      <c r="B98" s="1201" t="s">
        <v>213</v>
      </c>
      <c r="C98" s="1202"/>
      <c r="D98" s="84"/>
      <c r="E98" s="1203"/>
      <c r="F98" s="1204"/>
      <c r="G98" s="1204"/>
      <c r="H98" s="1204"/>
      <c r="I98" s="1204"/>
      <c r="J98" s="1204"/>
      <c r="K98" s="1204"/>
      <c r="L98" s="1204"/>
      <c r="M98" s="1204"/>
      <c r="N98" s="1204"/>
      <c r="O98" s="1204"/>
      <c r="P98" s="1204"/>
      <c r="Q98" s="1205"/>
    </row>
    <row r="99" spans="1:17" ht="18">
      <c r="A99" s="1199"/>
      <c r="B99" s="1146" t="s">
        <v>214</v>
      </c>
      <c r="C99" s="1147"/>
      <c r="D99" s="66"/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">
      <c r="A100" s="1199"/>
      <c r="B100" s="1146" t="s">
        <v>215</v>
      </c>
      <c r="C100" s="1147"/>
      <c r="D100" s="66"/>
      <c r="E100" s="1185" t="e">
        <f>#REF!</f>
        <v>#REF!</v>
      </c>
      <c r="F100" s="1186"/>
      <c r="G100" s="1186"/>
      <c r="H100" s="1186"/>
      <c r="I100" s="1186"/>
      <c r="J100" s="1186"/>
      <c r="K100" s="1186"/>
      <c r="L100" s="1186"/>
      <c r="M100" s="1186"/>
      <c r="N100" s="1186"/>
      <c r="O100" s="1186"/>
      <c r="P100" s="1186"/>
      <c r="Q100" s="1187"/>
    </row>
    <row r="101" spans="1:17" ht="18">
      <c r="A101" s="1200"/>
      <c r="B101" s="1146" t="s">
        <v>216</v>
      </c>
      <c r="C101" s="1147"/>
      <c r="D101" s="66" t="s">
        <v>187</v>
      </c>
      <c r="E101" s="1185" t="e">
        <f>#REF!</f>
        <v>#REF!</v>
      </c>
      <c r="F101" s="1186"/>
      <c r="G101" s="1186"/>
      <c r="H101" s="1186"/>
      <c r="I101" s="1186"/>
      <c r="J101" s="1186"/>
      <c r="K101" s="1186"/>
      <c r="L101" s="1186"/>
      <c r="M101" s="1186"/>
      <c r="N101" s="1186"/>
      <c r="O101" s="1186"/>
      <c r="P101" s="1186"/>
      <c r="Q101" s="1187"/>
    </row>
    <row r="102" spans="1:17" ht="18">
      <c r="A102" s="85">
        <v>21</v>
      </c>
      <c r="B102" s="1201" t="s">
        <v>217</v>
      </c>
      <c r="C102" s="1202"/>
      <c r="D102" s="66"/>
      <c r="E102" s="1185" t="e">
        <f>#REF!</f>
        <v>#REF!</v>
      </c>
      <c r="F102" s="1186"/>
      <c r="G102" s="1186"/>
      <c r="H102" s="1186"/>
      <c r="I102" s="1186"/>
      <c r="J102" s="1186"/>
      <c r="K102" s="1186"/>
      <c r="L102" s="1186"/>
      <c r="M102" s="1186"/>
      <c r="N102" s="1186"/>
      <c r="O102" s="1186"/>
      <c r="P102" s="1186"/>
      <c r="Q102" s="1187"/>
    </row>
    <row r="103" spans="1:17" ht="18.600000000000001" thickBot="1">
      <c r="A103" s="86">
        <v>22</v>
      </c>
      <c r="B103" s="1221" t="s">
        <v>218</v>
      </c>
      <c r="C103" s="1222"/>
      <c r="D103" s="87"/>
      <c r="E103" s="1223" t="e">
        <f>#REF!</f>
        <v>#REF!</v>
      </c>
      <c r="F103" s="1224"/>
      <c r="G103" s="1224"/>
      <c r="H103" s="1224"/>
      <c r="I103" s="1224"/>
      <c r="J103" s="1224"/>
      <c r="K103" s="1224"/>
      <c r="L103" s="1224"/>
      <c r="M103" s="1224"/>
      <c r="N103" s="1224"/>
      <c r="O103" s="1224"/>
      <c r="P103" s="1224"/>
      <c r="Q103" s="1225"/>
    </row>
  </sheetData>
  <mergeCells count="141">
    <mergeCell ref="B102:C102"/>
    <mergeCell ref="E102:Q102"/>
    <mergeCell ref="B103:C103"/>
    <mergeCell ref="E103:Q103"/>
    <mergeCell ref="A98:A101"/>
    <mergeCell ref="B98:C98"/>
    <mergeCell ref="E98:Q98"/>
    <mergeCell ref="B99:C99"/>
    <mergeCell ref="E99:Q99"/>
    <mergeCell ref="B100:C100"/>
    <mergeCell ref="E100:Q100"/>
    <mergeCell ref="B101:C101"/>
    <mergeCell ref="E101:Q101"/>
    <mergeCell ref="B93:C93"/>
    <mergeCell ref="A94:A97"/>
    <mergeCell ref="B94:C94"/>
    <mergeCell ref="E94:Q94"/>
    <mergeCell ref="B95:C95"/>
    <mergeCell ref="E95:Q95"/>
    <mergeCell ref="B96:C96"/>
    <mergeCell ref="A89:A93"/>
    <mergeCell ref="B89:C89"/>
    <mergeCell ref="E89:Q89"/>
    <mergeCell ref="B90:C90"/>
    <mergeCell ref="E90:Q93"/>
    <mergeCell ref="B91:C91"/>
    <mergeCell ref="B92:C92"/>
    <mergeCell ref="E96:Q96"/>
    <mergeCell ref="B97:C97"/>
    <mergeCell ref="E97:Q97"/>
    <mergeCell ref="B83:C83"/>
    <mergeCell ref="E83:Q83"/>
    <mergeCell ref="B84:C84"/>
    <mergeCell ref="E84:Q84"/>
    <mergeCell ref="A85:A88"/>
    <mergeCell ref="B85:C85"/>
    <mergeCell ref="E85:Q85"/>
    <mergeCell ref="B86:C86"/>
    <mergeCell ref="E86:Q86"/>
    <mergeCell ref="B87:C87"/>
    <mergeCell ref="E87:Q87"/>
    <mergeCell ref="B88:C88"/>
    <mergeCell ref="E88:Q88"/>
    <mergeCell ref="B76:C76"/>
    <mergeCell ref="E76:Q76"/>
    <mergeCell ref="B77:C77"/>
    <mergeCell ref="E77:Q77"/>
    <mergeCell ref="B78:C78"/>
    <mergeCell ref="E78:Q78"/>
    <mergeCell ref="B79:C79"/>
    <mergeCell ref="E79:Q79"/>
    <mergeCell ref="A80:A82"/>
    <mergeCell ref="B80:C80"/>
    <mergeCell ref="E80:Q80"/>
    <mergeCell ref="B81:C81"/>
    <mergeCell ref="E81:Q81"/>
    <mergeCell ref="B82:C82"/>
    <mergeCell ref="E82:Q82"/>
    <mergeCell ref="B73:C73"/>
    <mergeCell ref="E73:Q73"/>
    <mergeCell ref="A74:A75"/>
    <mergeCell ref="B74:C74"/>
    <mergeCell ref="E74:Q74"/>
    <mergeCell ref="B75:C75"/>
    <mergeCell ref="E75:Q75"/>
    <mergeCell ref="A69:A73"/>
    <mergeCell ref="B69:C69"/>
    <mergeCell ref="E69:Q69"/>
    <mergeCell ref="B70:C70"/>
    <mergeCell ref="E70:Q70"/>
    <mergeCell ref="B66:C66"/>
    <mergeCell ref="E66:Q66"/>
    <mergeCell ref="B67:C67"/>
    <mergeCell ref="E67:Q67"/>
    <mergeCell ref="B68:C68"/>
    <mergeCell ref="E68:Q68"/>
    <mergeCell ref="B71:C71"/>
    <mergeCell ref="E71:Q71"/>
    <mergeCell ref="B72:C72"/>
    <mergeCell ref="E72:Q72"/>
    <mergeCell ref="B55:C55"/>
    <mergeCell ref="H55:I55"/>
    <mergeCell ref="L55:M55"/>
    <mergeCell ref="O55:P55"/>
    <mergeCell ref="Q55:R55"/>
    <mergeCell ref="A65:C65"/>
    <mergeCell ref="E65:Q65"/>
    <mergeCell ref="B56:C56"/>
    <mergeCell ref="H56:I56"/>
    <mergeCell ref="L56:M56"/>
    <mergeCell ref="O56:P56"/>
    <mergeCell ref="Q56:R56"/>
    <mergeCell ref="B53:C53"/>
    <mergeCell ref="H53:I53"/>
    <mergeCell ref="L53:M53"/>
    <mergeCell ref="O53:P53"/>
    <mergeCell ref="Q53:R53"/>
    <mergeCell ref="B54:C54"/>
    <mergeCell ref="H54:I54"/>
    <mergeCell ref="L54:M54"/>
    <mergeCell ref="O54:P54"/>
    <mergeCell ref="Q54:R54"/>
    <mergeCell ref="B51:C51"/>
    <mergeCell ref="H51:I51"/>
    <mergeCell ref="L51:M51"/>
    <mergeCell ref="O51:P51"/>
    <mergeCell ref="Q51:R51"/>
    <mergeCell ref="B52:C52"/>
    <mergeCell ref="H52:I52"/>
    <mergeCell ref="L52:M52"/>
    <mergeCell ref="O52:P52"/>
    <mergeCell ref="Q52:R52"/>
    <mergeCell ref="G48:R48"/>
    <mergeCell ref="A49:A50"/>
    <mergeCell ref="B49:C50"/>
    <mergeCell ref="D49:F49"/>
    <mergeCell ref="G49:J49"/>
    <mergeCell ref="K49:N49"/>
    <mergeCell ref="O49:R49"/>
    <mergeCell ref="H50:I50"/>
    <mergeCell ref="L50:M50"/>
    <mergeCell ref="O50:P50"/>
    <mergeCell ref="Q50:R50"/>
    <mergeCell ref="R12:R28"/>
    <mergeCell ref="C15:C18"/>
    <mergeCell ref="C19:C28"/>
    <mergeCell ref="B29:B45"/>
    <mergeCell ref="C29:C31"/>
    <mergeCell ref="Q29:Q45"/>
    <mergeCell ref="C32:C35"/>
    <mergeCell ref="C36:C45"/>
    <mergeCell ref="R29:R45"/>
    <mergeCell ref="E7:F7"/>
    <mergeCell ref="E9:K9"/>
    <mergeCell ref="P9:P11"/>
    <mergeCell ref="G10:I10"/>
    <mergeCell ref="J10:J11"/>
    <mergeCell ref="K10:K11"/>
    <mergeCell ref="B12:B28"/>
    <mergeCell ref="C12:C14"/>
    <mergeCell ref="Q12:Q28"/>
  </mergeCells>
  <phoneticPr fontId="42" type="noConversion"/>
  <printOptions horizontalCentered="1"/>
  <pageMargins left="0.2" right="0.2" top="0.2" bottom="0.2" header="0.31" footer="0.31"/>
  <pageSetup paperSize="9" scale="64" orientation="landscape" r:id="rId1"/>
  <headerFooter alignWithMargins="0">
    <oddFooter>&amp;L&amp;F &amp;A&amp;C&amp;P of &amp;N&amp;R&amp;D &amp;T</oddFooter>
  </headerFooter>
  <rowBreaks count="1" manualBreakCount="1">
    <brk id="64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02"/>
  <sheetViews>
    <sheetView view="pageBreakPreview" topLeftCell="A41" zoomScaleNormal="100" zoomScaleSheetLayoutView="100" workbookViewId="0">
      <selection activeCell="A51" sqref="A51:XFD56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370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085" t="s">
        <v>68</v>
      </c>
      <c r="Q9" s="81" t="s">
        <v>69</v>
      </c>
      <c r="R9" s="82"/>
    </row>
    <row r="10" spans="1:18" ht="15.6" customHeight="1">
      <c r="A10" s="311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8"/>
      <c r="J10" s="1245" t="s">
        <v>76</v>
      </c>
      <c r="K10" s="1247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086"/>
      <c r="Q10" s="354"/>
      <c r="R10" s="43"/>
    </row>
    <row r="11" spans="1:18" ht="26.4">
      <c r="A11" s="356"/>
      <c r="B11" s="42"/>
      <c r="C11" s="42"/>
      <c r="D11" s="357"/>
      <c r="E11" s="45" t="s">
        <v>82</v>
      </c>
      <c r="F11" s="46" t="s">
        <v>83</v>
      </c>
      <c r="G11" s="45" t="s">
        <v>82</v>
      </c>
      <c r="H11" s="46" t="s">
        <v>83</v>
      </c>
      <c r="I11" s="514" t="s">
        <v>84</v>
      </c>
      <c r="J11" s="1246"/>
      <c r="K11" s="1248"/>
      <c r="L11" s="560" t="s">
        <v>85</v>
      </c>
      <c r="M11" s="75" t="s">
        <v>86</v>
      </c>
      <c r="N11" s="42" t="s">
        <v>86</v>
      </c>
      <c r="O11" s="75" t="s">
        <v>87</v>
      </c>
      <c r="P11" s="1086"/>
      <c r="Q11" s="379" t="s">
        <v>88</v>
      </c>
      <c r="R11" s="353" t="s">
        <v>89</v>
      </c>
    </row>
    <row r="12" spans="1:18" ht="20.100000000000001" customHeight="1">
      <c r="A12" s="358">
        <v>1</v>
      </c>
      <c r="B12" s="1249" t="s">
        <v>414</v>
      </c>
      <c r="C12" s="1249" t="s">
        <v>61</v>
      </c>
      <c r="D12" s="312" t="s">
        <v>91</v>
      </c>
      <c r="E12" s="313">
        <v>6277.5</v>
      </c>
      <c r="F12" s="564" t="s">
        <v>92</v>
      </c>
      <c r="G12" s="313">
        <f>J12*0.93</f>
        <v>6677.4000000000005</v>
      </c>
      <c r="H12" s="564" t="s">
        <v>92</v>
      </c>
      <c r="I12" s="517">
        <f>G12/E12-1</f>
        <v>6.3703703703703818E-2</v>
      </c>
      <c r="J12" s="518">
        <v>7180</v>
      </c>
      <c r="K12" s="519">
        <f>J12*0.6</f>
        <v>4308</v>
      </c>
      <c r="L12" s="562">
        <v>0</v>
      </c>
      <c r="M12" s="331">
        <v>0</v>
      </c>
      <c r="N12" s="562">
        <v>56</v>
      </c>
      <c r="O12" s="332" t="e">
        <f t="shared" ref="O12:O45" si="0">(G12-L12-M12+N12)*$O$8</f>
        <v>#REF!</v>
      </c>
      <c r="P12" s="79">
        <f t="shared" ref="P12:P27" si="1">P29+200</f>
        <v>3900</v>
      </c>
      <c r="Q12" s="1251" t="e">
        <f>#REF!</f>
        <v>#REF!</v>
      </c>
      <c r="R12" s="1292" t="e">
        <f>#REF!</f>
        <v>#REF!</v>
      </c>
    </row>
    <row r="13" spans="1:18" ht="20.100000000000001" customHeight="1">
      <c r="A13" s="359">
        <f>A12+1</f>
        <v>2</v>
      </c>
      <c r="B13" s="1095"/>
      <c r="C13" s="1095"/>
      <c r="D13" s="339" t="s">
        <v>93</v>
      </c>
      <c r="E13" s="318">
        <v>3933.9</v>
      </c>
      <c r="F13" s="50" t="s">
        <v>94</v>
      </c>
      <c r="G13" s="318">
        <f t="shared" ref="G13:G45" si="2">J13*0.93</f>
        <v>4798.8</v>
      </c>
      <c r="H13" s="50" t="s">
        <v>94</v>
      </c>
      <c r="I13" s="522">
        <f t="shared" ref="I13:I45" si="3">G13/E13-1</f>
        <v>0.21985815602836878</v>
      </c>
      <c r="J13" s="523">
        <v>5160</v>
      </c>
      <c r="K13" s="524">
        <f t="shared" ref="K13:K45" si="4">J13*0.6</f>
        <v>3096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77">
        <f t="shared" si="1"/>
        <v>2800</v>
      </c>
      <c r="Q13" s="1252"/>
      <c r="R13" s="1293"/>
    </row>
    <row r="14" spans="1:18" ht="20.100000000000001" customHeight="1">
      <c r="A14" s="360">
        <v>3</v>
      </c>
      <c r="B14" s="1095"/>
      <c r="C14" s="1250"/>
      <c r="D14" s="42" t="s">
        <v>95</v>
      </c>
      <c r="E14" s="315">
        <v>3348</v>
      </c>
      <c r="F14" s="316" t="s">
        <v>96</v>
      </c>
      <c r="G14" s="315">
        <f t="shared" si="2"/>
        <v>3850.2000000000003</v>
      </c>
      <c r="H14" s="316" t="s">
        <v>96</v>
      </c>
      <c r="I14" s="521">
        <f t="shared" si="3"/>
        <v>0.15000000000000013</v>
      </c>
      <c r="J14" s="516">
        <v>4140</v>
      </c>
      <c r="K14" s="532">
        <f t="shared" si="4"/>
        <v>2484</v>
      </c>
      <c r="L14" s="560">
        <v>0</v>
      </c>
      <c r="M14" s="335">
        <v>0</v>
      </c>
      <c r="N14" s="560">
        <v>56</v>
      </c>
      <c r="O14" s="386" t="e">
        <f t="shared" si="0"/>
        <v>#REF!</v>
      </c>
      <c r="P14" s="355">
        <f t="shared" si="1"/>
        <v>2350</v>
      </c>
      <c r="Q14" s="1252"/>
      <c r="R14" s="1293"/>
    </row>
    <row r="15" spans="1:18" ht="20.100000000000001" customHeight="1">
      <c r="A15" s="360">
        <v>4</v>
      </c>
      <c r="B15" s="1095"/>
      <c r="C15" s="1256" t="str">
        <f>C12</f>
        <v>FIT</v>
      </c>
      <c r="D15" s="312" t="s">
        <v>97</v>
      </c>
      <c r="E15" s="313">
        <v>3999</v>
      </c>
      <c r="F15" s="317" t="s">
        <v>98</v>
      </c>
      <c r="G15" s="313">
        <f t="shared" si="2"/>
        <v>4612.8</v>
      </c>
      <c r="H15" s="317" t="s">
        <v>98</v>
      </c>
      <c r="I15" s="520">
        <f t="shared" si="3"/>
        <v>0.15348837209302335</v>
      </c>
      <c r="J15" s="518">
        <v>4960</v>
      </c>
      <c r="K15" s="519">
        <f t="shared" si="4"/>
        <v>2976</v>
      </c>
      <c r="L15" s="312">
        <v>0</v>
      </c>
      <c r="M15" s="331">
        <v>0</v>
      </c>
      <c r="N15" s="312">
        <v>56</v>
      </c>
      <c r="O15" s="330" t="e">
        <f t="shared" si="0"/>
        <v>#REF!</v>
      </c>
      <c r="P15" s="337">
        <f t="shared" si="1"/>
        <v>2800</v>
      </c>
      <c r="Q15" s="1252"/>
      <c r="R15" s="1293"/>
    </row>
    <row r="16" spans="1:18" ht="20.100000000000001" customHeight="1">
      <c r="A16" s="359">
        <v>5</v>
      </c>
      <c r="B16" s="1095"/>
      <c r="C16" s="1257"/>
      <c r="D16" s="47" t="s">
        <v>100</v>
      </c>
      <c r="E16" s="318">
        <v>3217.8</v>
      </c>
      <c r="F16" s="319" t="s">
        <v>101</v>
      </c>
      <c r="G16" s="318">
        <f t="shared" si="2"/>
        <v>3831.6000000000004</v>
      </c>
      <c r="H16" s="319" t="s">
        <v>101</v>
      </c>
      <c r="I16" s="522">
        <f t="shared" si="3"/>
        <v>0.19075144508670516</v>
      </c>
      <c r="J16" s="523">
        <v>4120</v>
      </c>
      <c r="K16" s="524">
        <f t="shared" si="4"/>
        <v>2472</v>
      </c>
      <c r="L16" s="339">
        <v>0</v>
      </c>
      <c r="M16" s="340">
        <v>0</v>
      </c>
      <c r="N16" s="339">
        <v>56</v>
      </c>
      <c r="O16" s="338" t="e">
        <f t="shared" si="0"/>
        <v>#REF!</v>
      </c>
      <c r="P16" s="341">
        <f t="shared" si="1"/>
        <v>2300</v>
      </c>
      <c r="Q16" s="1252"/>
      <c r="R16" s="1293"/>
    </row>
    <row r="17" spans="1:18" ht="20.100000000000001" customHeight="1">
      <c r="A17" s="360">
        <f>A16+1</f>
        <v>6</v>
      </c>
      <c r="B17" s="1095"/>
      <c r="C17" s="1257"/>
      <c r="D17" s="47" t="s">
        <v>103</v>
      </c>
      <c r="E17" s="318">
        <v>2511</v>
      </c>
      <c r="F17" s="319" t="s">
        <v>104</v>
      </c>
      <c r="G17" s="318">
        <f t="shared" si="2"/>
        <v>3106.2000000000003</v>
      </c>
      <c r="H17" s="319" t="s">
        <v>104</v>
      </c>
      <c r="I17" s="522">
        <f t="shared" si="3"/>
        <v>0.23703703703703716</v>
      </c>
      <c r="J17" s="523">
        <v>3340</v>
      </c>
      <c r="K17" s="524">
        <f t="shared" si="4"/>
        <v>2004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341">
        <f t="shared" si="1"/>
        <v>1800</v>
      </c>
      <c r="Q17" s="1252"/>
      <c r="R17" s="1293"/>
    </row>
    <row r="18" spans="1:18" ht="20.100000000000001" customHeight="1">
      <c r="A18" s="360">
        <v>7</v>
      </c>
      <c r="B18" s="1095"/>
      <c r="C18" s="1258"/>
      <c r="D18" s="308" t="s">
        <v>106</v>
      </c>
      <c r="E18" s="315">
        <v>1860</v>
      </c>
      <c r="F18" s="321" t="s">
        <v>107</v>
      </c>
      <c r="G18" s="315">
        <f t="shared" si="2"/>
        <v>2492.4</v>
      </c>
      <c r="H18" s="321" t="s">
        <v>107</v>
      </c>
      <c r="I18" s="521">
        <f t="shared" si="3"/>
        <v>0.34000000000000008</v>
      </c>
      <c r="J18" s="516">
        <v>2680</v>
      </c>
      <c r="K18" s="532">
        <f t="shared" si="4"/>
        <v>1608</v>
      </c>
      <c r="L18" s="42">
        <v>0</v>
      </c>
      <c r="M18" s="335">
        <v>0</v>
      </c>
      <c r="N18" s="42">
        <v>56</v>
      </c>
      <c r="O18" s="533" t="e">
        <f t="shared" si="0"/>
        <v>#REF!</v>
      </c>
      <c r="P18" s="534">
        <f t="shared" si="1"/>
        <v>1300</v>
      </c>
      <c r="Q18" s="1252"/>
      <c r="R18" s="1293"/>
    </row>
    <row r="19" spans="1:18" ht="20.100000000000001" customHeight="1">
      <c r="A19" s="359">
        <v>8</v>
      </c>
      <c r="B19" s="1095"/>
      <c r="C19" s="1249" t="str">
        <f>C15</f>
        <v>FIT</v>
      </c>
      <c r="D19" s="48" t="s">
        <v>109</v>
      </c>
      <c r="E19" s="313">
        <v>2371.5</v>
      </c>
      <c r="F19" s="317" t="s">
        <v>110</v>
      </c>
      <c r="G19" s="313">
        <f t="shared" si="2"/>
        <v>2659.8</v>
      </c>
      <c r="H19" s="317" t="s">
        <v>110</v>
      </c>
      <c r="I19" s="520">
        <f t="shared" si="3"/>
        <v>0.1215686274509804</v>
      </c>
      <c r="J19" s="518">
        <v>2860</v>
      </c>
      <c r="K19" s="519">
        <f t="shared" si="4"/>
        <v>1716</v>
      </c>
      <c r="L19" s="312">
        <v>0</v>
      </c>
      <c r="M19" s="331">
        <v>0</v>
      </c>
      <c r="N19" s="312">
        <v>56</v>
      </c>
      <c r="O19" s="332" t="e">
        <f t="shared" si="0"/>
        <v>#REF!</v>
      </c>
      <c r="P19" s="79">
        <f t="shared" si="1"/>
        <v>1620</v>
      </c>
      <c r="Q19" s="1252"/>
      <c r="R19" s="1293"/>
    </row>
    <row r="20" spans="1:18" ht="20.100000000000001" customHeight="1">
      <c r="A20" s="360">
        <f t="shared" ref="A20:A45" si="5">A19+1</f>
        <v>9</v>
      </c>
      <c r="B20" s="1095"/>
      <c r="C20" s="1095"/>
      <c r="D20" s="47" t="s">
        <v>111</v>
      </c>
      <c r="E20" s="318">
        <v>1971.6000000000001</v>
      </c>
      <c r="F20" s="75" t="s">
        <v>112</v>
      </c>
      <c r="G20" s="318">
        <f t="shared" si="2"/>
        <v>2418</v>
      </c>
      <c r="H20" s="319" t="s">
        <v>112</v>
      </c>
      <c r="I20" s="522">
        <f t="shared" si="3"/>
        <v>0.22641509433962259</v>
      </c>
      <c r="J20" s="523">
        <v>2600</v>
      </c>
      <c r="K20" s="524">
        <f t="shared" si="4"/>
        <v>1560</v>
      </c>
      <c r="L20" s="339">
        <v>0</v>
      </c>
      <c r="M20" s="340">
        <v>0</v>
      </c>
      <c r="N20" s="339">
        <v>56</v>
      </c>
      <c r="O20" s="343" t="e">
        <f t="shared" si="0"/>
        <v>#REF!</v>
      </c>
      <c r="P20" s="77">
        <f t="shared" si="1"/>
        <v>1420</v>
      </c>
      <c r="Q20" s="1252"/>
      <c r="R20" s="1293"/>
    </row>
    <row r="21" spans="1:18" ht="20.100000000000001" customHeight="1">
      <c r="A21" s="359">
        <f t="shared" si="5"/>
        <v>10</v>
      </c>
      <c r="B21" s="1095"/>
      <c r="C21" s="1095"/>
      <c r="D21" s="47" t="s">
        <v>113</v>
      </c>
      <c r="E21" s="318">
        <v>1757.7</v>
      </c>
      <c r="F21" s="319" t="s">
        <v>114</v>
      </c>
      <c r="G21" s="318">
        <f t="shared" si="2"/>
        <v>2194.8000000000002</v>
      </c>
      <c r="H21" s="319" t="s">
        <v>114</v>
      </c>
      <c r="I21" s="522">
        <f t="shared" si="3"/>
        <v>0.24867724867724883</v>
      </c>
      <c r="J21" s="523">
        <v>2360</v>
      </c>
      <c r="K21" s="524">
        <f t="shared" si="4"/>
        <v>1416</v>
      </c>
      <c r="L21" s="339">
        <v>0</v>
      </c>
      <c r="M21" s="340">
        <v>0</v>
      </c>
      <c r="N21" s="339">
        <v>56</v>
      </c>
      <c r="O21" s="343" t="e">
        <f t="shared" si="0"/>
        <v>#REF!</v>
      </c>
      <c r="P21" s="77">
        <f t="shared" si="1"/>
        <v>1270</v>
      </c>
      <c r="Q21" s="1252"/>
      <c r="R21" s="1293"/>
    </row>
    <row r="22" spans="1:18" ht="20.100000000000001" customHeight="1">
      <c r="A22" s="360">
        <f t="shared" si="5"/>
        <v>11</v>
      </c>
      <c r="B22" s="1095"/>
      <c r="C22" s="1095"/>
      <c r="D22" s="47" t="s">
        <v>115</v>
      </c>
      <c r="E22" s="318">
        <v>1543.8000000000002</v>
      </c>
      <c r="F22" s="319" t="s">
        <v>116</v>
      </c>
      <c r="G22" s="318">
        <f t="shared" si="2"/>
        <v>1990.2</v>
      </c>
      <c r="H22" s="319" t="s">
        <v>116</v>
      </c>
      <c r="I22" s="522">
        <f t="shared" si="3"/>
        <v>0.28915662650602392</v>
      </c>
      <c r="J22" s="523">
        <v>2140</v>
      </c>
      <c r="K22" s="524">
        <f t="shared" si="4"/>
        <v>1284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77">
        <f t="shared" si="1"/>
        <v>1120</v>
      </c>
      <c r="Q22" s="1252"/>
      <c r="R22" s="1293"/>
    </row>
    <row r="23" spans="1:18" ht="20.100000000000001" customHeight="1">
      <c r="A23" s="361">
        <f t="shared" si="5"/>
        <v>12</v>
      </c>
      <c r="B23" s="1095"/>
      <c r="C23" s="1095"/>
      <c r="D23" s="322" t="s">
        <v>117</v>
      </c>
      <c r="E23" s="323">
        <v>1413.6000000000001</v>
      </c>
      <c r="F23" s="324" t="s">
        <v>118</v>
      </c>
      <c r="G23" s="323">
        <f>J23*0.93</f>
        <v>1804.2</v>
      </c>
      <c r="H23" s="324" t="s">
        <v>118</v>
      </c>
      <c r="I23" s="526">
        <f t="shared" si="3"/>
        <v>0.27631578947368407</v>
      </c>
      <c r="J23" s="527">
        <v>1940</v>
      </c>
      <c r="K23" s="528">
        <f t="shared" si="4"/>
        <v>1164</v>
      </c>
      <c r="L23" s="344">
        <v>0</v>
      </c>
      <c r="M23" s="345">
        <v>0</v>
      </c>
      <c r="N23" s="344">
        <v>56</v>
      </c>
      <c r="O23" s="346" t="e">
        <f t="shared" si="0"/>
        <v>#REF!</v>
      </c>
      <c r="P23" s="88">
        <f t="shared" si="1"/>
        <v>1030</v>
      </c>
      <c r="Q23" s="1252"/>
      <c r="R23" s="1293"/>
    </row>
    <row r="24" spans="1:18" ht="20.100000000000001" customHeight="1">
      <c r="A24" s="359">
        <f t="shared" si="5"/>
        <v>13</v>
      </c>
      <c r="B24" s="1095"/>
      <c r="C24" s="1095"/>
      <c r="D24" s="47" t="s">
        <v>119</v>
      </c>
      <c r="E24" s="318">
        <v>1283.4000000000001</v>
      </c>
      <c r="F24" s="319" t="s">
        <v>120</v>
      </c>
      <c r="G24" s="318">
        <f t="shared" si="2"/>
        <v>1636.8000000000002</v>
      </c>
      <c r="H24" s="319" t="s">
        <v>120</v>
      </c>
      <c r="I24" s="522">
        <f t="shared" si="3"/>
        <v>0.27536231884057982</v>
      </c>
      <c r="J24" s="523">
        <v>1760</v>
      </c>
      <c r="K24" s="524">
        <f t="shared" si="4"/>
        <v>1056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77">
        <f t="shared" si="1"/>
        <v>940</v>
      </c>
      <c r="Q24" s="1252"/>
      <c r="R24" s="1293"/>
    </row>
    <row r="25" spans="1:18" ht="20.100000000000001" customHeight="1">
      <c r="A25" s="361">
        <f t="shared" si="5"/>
        <v>14</v>
      </c>
      <c r="B25" s="1095"/>
      <c r="C25" s="1095"/>
      <c r="D25" s="308" t="s">
        <v>121</v>
      </c>
      <c r="E25" s="315">
        <v>1181.1000000000001</v>
      </c>
      <c r="F25" s="321" t="s">
        <v>122</v>
      </c>
      <c r="G25" s="315">
        <f t="shared" si="2"/>
        <v>1488</v>
      </c>
      <c r="H25" s="321" t="s">
        <v>122</v>
      </c>
      <c r="I25" s="529">
        <f t="shared" si="3"/>
        <v>0.25984251968503913</v>
      </c>
      <c r="J25" s="516">
        <v>1600</v>
      </c>
      <c r="K25" s="525">
        <f t="shared" si="4"/>
        <v>960</v>
      </c>
      <c r="L25" s="42">
        <v>0</v>
      </c>
      <c r="M25" s="335">
        <v>0</v>
      </c>
      <c r="N25" s="42">
        <v>56</v>
      </c>
      <c r="O25" s="347" t="e">
        <f t="shared" si="0"/>
        <v>#REF!</v>
      </c>
      <c r="P25" s="309">
        <f t="shared" si="1"/>
        <v>850</v>
      </c>
      <c r="Q25" s="1252"/>
      <c r="R25" s="1293"/>
    </row>
    <row r="26" spans="1:18" ht="20.100000000000001" customHeight="1">
      <c r="A26" s="361">
        <f t="shared" si="5"/>
        <v>15</v>
      </c>
      <c r="B26" s="1095"/>
      <c r="C26" s="1095"/>
      <c r="D26" s="322" t="s">
        <v>123</v>
      </c>
      <c r="E26" s="323">
        <v>1097.4000000000001</v>
      </c>
      <c r="F26" s="324" t="s">
        <v>124</v>
      </c>
      <c r="G26" s="323">
        <f t="shared" si="2"/>
        <v>1357.8000000000002</v>
      </c>
      <c r="H26" s="324" t="s">
        <v>124</v>
      </c>
      <c r="I26" s="526">
        <f t="shared" si="3"/>
        <v>0.23728813559322037</v>
      </c>
      <c r="J26" s="527">
        <v>1460</v>
      </c>
      <c r="K26" s="528" t="s">
        <v>125</v>
      </c>
      <c r="L26" s="344">
        <v>0</v>
      </c>
      <c r="M26" s="345">
        <v>0</v>
      </c>
      <c r="N26" s="344">
        <v>56</v>
      </c>
      <c r="O26" s="346" t="e">
        <f t="shared" si="0"/>
        <v>#REF!</v>
      </c>
      <c r="P26" s="88">
        <f t="shared" si="1"/>
        <v>800</v>
      </c>
      <c r="Q26" s="1252"/>
      <c r="R26" s="1293"/>
    </row>
    <row r="27" spans="1:18" ht="20.100000000000001" customHeight="1">
      <c r="A27" s="360">
        <f t="shared" si="5"/>
        <v>16</v>
      </c>
      <c r="B27" s="1095"/>
      <c r="C27" s="1095"/>
      <c r="D27" s="325" t="s">
        <v>126</v>
      </c>
      <c r="E27" s="326">
        <v>1013.7</v>
      </c>
      <c r="F27" s="327" t="s">
        <v>127</v>
      </c>
      <c r="G27" s="326">
        <f t="shared" si="2"/>
        <v>1246.2</v>
      </c>
      <c r="H27" s="327" t="s">
        <v>127</v>
      </c>
      <c r="I27" s="535">
        <f t="shared" si="3"/>
        <v>0.22935779816513757</v>
      </c>
      <c r="J27" s="536">
        <v>1340</v>
      </c>
      <c r="K27" s="537" t="s">
        <v>125</v>
      </c>
      <c r="L27" s="348">
        <v>0</v>
      </c>
      <c r="M27" s="349">
        <v>0</v>
      </c>
      <c r="N27" s="348">
        <v>56</v>
      </c>
      <c r="O27" s="350" t="e">
        <f t="shared" si="0"/>
        <v>#REF!</v>
      </c>
      <c r="P27" s="351">
        <f t="shared" si="1"/>
        <v>750</v>
      </c>
      <c r="Q27" s="1252"/>
      <c r="R27" s="1293"/>
    </row>
    <row r="28" spans="1:18" ht="20.100000000000001" customHeight="1" thickBot="1">
      <c r="A28" s="361">
        <f t="shared" si="5"/>
        <v>17</v>
      </c>
      <c r="B28" s="1097"/>
      <c r="C28" s="1097"/>
      <c r="D28" s="596" t="s">
        <v>235</v>
      </c>
      <c r="E28" s="597">
        <v>939.30000000000007</v>
      </c>
      <c r="F28" s="598" t="s">
        <v>236</v>
      </c>
      <c r="G28" s="597">
        <f t="shared" si="2"/>
        <v>939.30000000000007</v>
      </c>
      <c r="H28" s="598" t="s">
        <v>236</v>
      </c>
      <c r="I28" s="599">
        <f t="shared" si="3"/>
        <v>0</v>
      </c>
      <c r="J28" s="600">
        <v>1010</v>
      </c>
      <c r="K28" s="601">
        <f t="shared" si="4"/>
        <v>606</v>
      </c>
      <c r="L28" s="602">
        <v>0</v>
      </c>
      <c r="M28" s="603">
        <v>0</v>
      </c>
      <c r="N28" s="602">
        <v>56</v>
      </c>
      <c r="O28" s="604" t="e">
        <f t="shared" si="0"/>
        <v>#REF!</v>
      </c>
      <c r="P28" s="605">
        <v>700</v>
      </c>
      <c r="Q28" s="1253"/>
      <c r="R28" s="1294"/>
    </row>
    <row r="29" spans="1:18" ht="20.100000000000001" customHeight="1" thickTop="1">
      <c r="A29" s="362">
        <f t="shared" si="5"/>
        <v>18</v>
      </c>
      <c r="B29" s="1098" t="str">
        <f>B12</f>
        <v>BNE-TPE-ROR RT</v>
      </c>
      <c r="C29" s="1098" t="s">
        <v>61</v>
      </c>
      <c r="D29" s="561" t="s">
        <v>128</v>
      </c>
      <c r="E29" s="538">
        <v>5998.5</v>
      </c>
      <c r="F29" s="539" t="s">
        <v>92</v>
      </c>
      <c r="G29" s="538">
        <f t="shared" si="2"/>
        <v>6444.9000000000005</v>
      </c>
      <c r="H29" s="539" t="s">
        <v>92</v>
      </c>
      <c r="I29" s="557">
        <f t="shared" si="3"/>
        <v>7.441860465116279E-2</v>
      </c>
      <c r="J29" s="558">
        <v>6930</v>
      </c>
      <c r="K29" s="559">
        <f t="shared" si="4"/>
        <v>4158</v>
      </c>
      <c r="L29" s="371">
        <v>0</v>
      </c>
      <c r="M29" s="372">
        <v>0</v>
      </c>
      <c r="N29" s="371">
        <v>56</v>
      </c>
      <c r="O29" s="373" t="e">
        <f t="shared" si="0"/>
        <v>#REF!</v>
      </c>
      <c r="P29" s="76">
        <v>3700</v>
      </c>
      <c r="Q29" s="1259" t="e">
        <f>#REF!</f>
        <v>#REF!</v>
      </c>
      <c r="R29" s="1295" t="e">
        <f>#REF!</f>
        <v>#REF!</v>
      </c>
    </row>
    <row r="30" spans="1:18" ht="20.100000000000001" customHeight="1">
      <c r="A30" s="359">
        <f t="shared" si="5"/>
        <v>19</v>
      </c>
      <c r="B30" s="1095"/>
      <c r="C30" s="1095"/>
      <c r="D30" s="339" t="s">
        <v>130</v>
      </c>
      <c r="E30" s="318">
        <v>3645.6000000000004</v>
      </c>
      <c r="F30" s="50" t="s">
        <v>94</v>
      </c>
      <c r="G30" s="318">
        <f t="shared" si="2"/>
        <v>4566.3</v>
      </c>
      <c r="H30" s="50" t="s">
        <v>94</v>
      </c>
      <c r="I30" s="522">
        <f t="shared" si="3"/>
        <v>0.25255102040816313</v>
      </c>
      <c r="J30" s="523">
        <v>4910</v>
      </c>
      <c r="K30" s="524">
        <f t="shared" si="4"/>
        <v>2946</v>
      </c>
      <c r="L30" s="563">
        <v>0</v>
      </c>
      <c r="M30" s="340">
        <v>0</v>
      </c>
      <c r="N30" s="563">
        <v>56</v>
      </c>
      <c r="O30" s="343" t="e">
        <f t="shared" si="0"/>
        <v>#REF!</v>
      </c>
      <c r="P30" s="77">
        <v>2600</v>
      </c>
      <c r="Q30" s="1252"/>
      <c r="R30" s="1104"/>
    </row>
    <row r="31" spans="1:18" ht="20.100000000000001" customHeight="1">
      <c r="A31" s="360">
        <v>20</v>
      </c>
      <c r="B31" s="1095"/>
      <c r="C31" s="1250"/>
      <c r="D31" s="42" t="s">
        <v>131</v>
      </c>
      <c r="E31" s="315">
        <v>3069</v>
      </c>
      <c r="F31" s="316" t="s">
        <v>96</v>
      </c>
      <c r="G31" s="315">
        <f t="shared" si="2"/>
        <v>3617.7000000000003</v>
      </c>
      <c r="H31" s="316" t="s">
        <v>96</v>
      </c>
      <c r="I31" s="521">
        <f t="shared" si="3"/>
        <v>0.17878787878787894</v>
      </c>
      <c r="J31" s="516">
        <v>3890</v>
      </c>
      <c r="K31" s="525">
        <f t="shared" si="4"/>
        <v>2334</v>
      </c>
      <c r="L31" s="560">
        <v>0</v>
      </c>
      <c r="M31" s="335">
        <v>0</v>
      </c>
      <c r="N31" s="560">
        <v>56</v>
      </c>
      <c r="O31" s="386" t="e">
        <f t="shared" si="0"/>
        <v>#REF!</v>
      </c>
      <c r="P31" s="355">
        <v>2150</v>
      </c>
      <c r="Q31" s="1252"/>
      <c r="R31" s="1104"/>
    </row>
    <row r="32" spans="1:18" ht="20.100000000000001" customHeight="1">
      <c r="A32" s="360">
        <v>21</v>
      </c>
      <c r="B32" s="1095"/>
      <c r="C32" s="1256" t="str">
        <f>C29</f>
        <v>FIT</v>
      </c>
      <c r="D32" s="312" t="s">
        <v>132</v>
      </c>
      <c r="E32" s="313">
        <v>3720</v>
      </c>
      <c r="F32" s="317" t="s">
        <v>98</v>
      </c>
      <c r="G32" s="313">
        <f t="shared" si="2"/>
        <v>4380.3</v>
      </c>
      <c r="H32" s="317" t="s">
        <v>98</v>
      </c>
      <c r="I32" s="520">
        <f t="shared" si="3"/>
        <v>0.17749999999999999</v>
      </c>
      <c r="J32" s="518">
        <v>4710</v>
      </c>
      <c r="K32" s="519">
        <f t="shared" si="4"/>
        <v>2826</v>
      </c>
      <c r="L32" s="312">
        <v>0</v>
      </c>
      <c r="M32" s="331">
        <v>0</v>
      </c>
      <c r="N32" s="312">
        <v>56</v>
      </c>
      <c r="O32" s="330" t="e">
        <f t="shared" si="0"/>
        <v>#REF!</v>
      </c>
      <c r="P32" s="337">
        <v>2600</v>
      </c>
      <c r="Q32" s="1252"/>
      <c r="R32" s="1104"/>
    </row>
    <row r="33" spans="1:18" ht="20.100000000000001" customHeight="1">
      <c r="A33" s="359">
        <f t="shared" si="5"/>
        <v>22</v>
      </c>
      <c r="B33" s="1095"/>
      <c r="C33" s="1257"/>
      <c r="D33" s="47" t="s">
        <v>134</v>
      </c>
      <c r="E33" s="318">
        <v>2938.8</v>
      </c>
      <c r="F33" s="319" t="s">
        <v>101</v>
      </c>
      <c r="G33" s="318">
        <f t="shared" si="2"/>
        <v>3599.1000000000004</v>
      </c>
      <c r="H33" s="319" t="s">
        <v>101</v>
      </c>
      <c r="I33" s="522">
        <f t="shared" si="3"/>
        <v>0.22468354430379756</v>
      </c>
      <c r="J33" s="523">
        <v>3870</v>
      </c>
      <c r="K33" s="524">
        <f t="shared" si="4"/>
        <v>2322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341">
        <v>2100</v>
      </c>
      <c r="Q33" s="1252"/>
      <c r="R33" s="1104"/>
    </row>
    <row r="34" spans="1:18" ht="20.100000000000001" customHeight="1">
      <c r="A34" s="360">
        <f t="shared" si="5"/>
        <v>23</v>
      </c>
      <c r="B34" s="1095"/>
      <c r="C34" s="1257"/>
      <c r="D34" s="47" t="s">
        <v>136</v>
      </c>
      <c r="E34" s="318">
        <v>2222.7000000000003</v>
      </c>
      <c r="F34" s="319" t="s">
        <v>104</v>
      </c>
      <c r="G34" s="318">
        <f t="shared" si="2"/>
        <v>2873.7000000000003</v>
      </c>
      <c r="H34" s="319" t="s">
        <v>104</v>
      </c>
      <c r="I34" s="522">
        <f t="shared" si="3"/>
        <v>0.29288702928870292</v>
      </c>
      <c r="J34" s="523">
        <v>3090</v>
      </c>
      <c r="K34" s="524">
        <f t="shared" si="4"/>
        <v>1854</v>
      </c>
      <c r="L34" s="339">
        <v>0</v>
      </c>
      <c r="M34" s="340">
        <v>0</v>
      </c>
      <c r="N34" s="339">
        <v>56</v>
      </c>
      <c r="O34" s="338" t="e">
        <f t="shared" si="0"/>
        <v>#REF!</v>
      </c>
      <c r="P34" s="341">
        <v>1600</v>
      </c>
      <c r="Q34" s="1252"/>
      <c r="R34" s="1104"/>
    </row>
    <row r="35" spans="1:18" ht="20.100000000000001" customHeight="1">
      <c r="A35" s="360">
        <v>24</v>
      </c>
      <c r="B35" s="1095"/>
      <c r="C35" s="1258"/>
      <c r="D35" s="308" t="s">
        <v>137</v>
      </c>
      <c r="E35" s="315">
        <v>1562.4</v>
      </c>
      <c r="F35" s="321" t="s">
        <v>107</v>
      </c>
      <c r="G35" s="315">
        <f t="shared" si="2"/>
        <v>2259.9</v>
      </c>
      <c r="H35" s="321" t="s">
        <v>107</v>
      </c>
      <c r="I35" s="521">
        <f t="shared" si="3"/>
        <v>0.4464285714285714</v>
      </c>
      <c r="J35" s="516">
        <v>2430</v>
      </c>
      <c r="K35" s="532">
        <f t="shared" si="4"/>
        <v>1458</v>
      </c>
      <c r="L35" s="42">
        <v>0</v>
      </c>
      <c r="M35" s="335">
        <v>0</v>
      </c>
      <c r="N35" s="42">
        <v>56</v>
      </c>
      <c r="O35" s="533" t="e">
        <f t="shared" si="0"/>
        <v>#REF!</v>
      </c>
      <c r="P35" s="342">
        <v>1100</v>
      </c>
      <c r="Q35" s="1252"/>
      <c r="R35" s="1104"/>
    </row>
    <row r="36" spans="1:18" ht="20.100000000000001" customHeight="1">
      <c r="A36" s="359">
        <v>25</v>
      </c>
      <c r="B36" s="1095"/>
      <c r="C36" s="1249" t="str">
        <f>C32</f>
        <v>FIT</v>
      </c>
      <c r="D36" s="48" t="s">
        <v>138</v>
      </c>
      <c r="E36" s="313">
        <v>2092.5</v>
      </c>
      <c r="F36" s="317" t="s">
        <v>110</v>
      </c>
      <c r="G36" s="313">
        <f t="shared" si="2"/>
        <v>2427.3000000000002</v>
      </c>
      <c r="H36" s="317" t="s">
        <v>110</v>
      </c>
      <c r="I36" s="520">
        <f t="shared" si="3"/>
        <v>0.16000000000000014</v>
      </c>
      <c r="J36" s="518">
        <v>2610</v>
      </c>
      <c r="K36" s="519">
        <f t="shared" si="4"/>
        <v>1566</v>
      </c>
      <c r="L36" s="312">
        <v>0</v>
      </c>
      <c r="M36" s="331">
        <v>0</v>
      </c>
      <c r="N36" s="312">
        <v>56</v>
      </c>
      <c r="O36" s="332" t="e">
        <f t="shared" si="0"/>
        <v>#REF!</v>
      </c>
      <c r="P36" s="79">
        <v>1420</v>
      </c>
      <c r="Q36" s="1252"/>
      <c r="R36" s="1104"/>
    </row>
    <row r="37" spans="1:18" ht="20.100000000000001" customHeight="1">
      <c r="A37" s="360">
        <f t="shared" si="5"/>
        <v>26</v>
      </c>
      <c r="B37" s="1095"/>
      <c r="C37" s="1095"/>
      <c r="D37" s="47" t="s">
        <v>140</v>
      </c>
      <c r="E37" s="318">
        <v>1683.3000000000002</v>
      </c>
      <c r="F37" s="75" t="s">
        <v>112</v>
      </c>
      <c r="G37" s="318">
        <f t="shared" si="2"/>
        <v>2185.5</v>
      </c>
      <c r="H37" s="319" t="s">
        <v>112</v>
      </c>
      <c r="I37" s="522">
        <f t="shared" si="3"/>
        <v>0.29834254143646399</v>
      </c>
      <c r="J37" s="523">
        <v>2350</v>
      </c>
      <c r="K37" s="524">
        <f t="shared" si="4"/>
        <v>1410</v>
      </c>
      <c r="L37" s="339">
        <v>0</v>
      </c>
      <c r="M37" s="340">
        <v>0</v>
      </c>
      <c r="N37" s="339">
        <v>56</v>
      </c>
      <c r="O37" s="343" t="e">
        <f t="shared" si="0"/>
        <v>#REF!</v>
      </c>
      <c r="P37" s="77">
        <v>1220</v>
      </c>
      <c r="Q37" s="1252"/>
      <c r="R37" s="1104"/>
    </row>
    <row r="38" spans="1:18" ht="20.100000000000001" customHeight="1">
      <c r="A38" s="359">
        <f t="shared" si="5"/>
        <v>27</v>
      </c>
      <c r="B38" s="1095"/>
      <c r="C38" s="1095"/>
      <c r="D38" s="47" t="s">
        <v>141</v>
      </c>
      <c r="E38" s="318">
        <v>1469.4</v>
      </c>
      <c r="F38" s="319" t="s">
        <v>114</v>
      </c>
      <c r="G38" s="318">
        <f t="shared" si="2"/>
        <v>1962.3000000000002</v>
      </c>
      <c r="H38" s="319" t="s">
        <v>114</v>
      </c>
      <c r="I38" s="522">
        <f t="shared" si="3"/>
        <v>0.33544303797468356</v>
      </c>
      <c r="J38" s="523">
        <v>2110</v>
      </c>
      <c r="K38" s="524">
        <f t="shared" si="4"/>
        <v>1266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77">
        <v>1070</v>
      </c>
      <c r="Q38" s="1252"/>
      <c r="R38" s="1104"/>
    </row>
    <row r="39" spans="1:18" ht="20.100000000000001" customHeight="1">
      <c r="A39" s="360">
        <f t="shared" si="5"/>
        <v>28</v>
      </c>
      <c r="B39" s="1095"/>
      <c r="C39" s="1095"/>
      <c r="D39" s="47" t="s">
        <v>142</v>
      </c>
      <c r="E39" s="318">
        <v>1255.5</v>
      </c>
      <c r="F39" s="319" t="s">
        <v>116</v>
      </c>
      <c r="G39" s="318">
        <f t="shared" si="2"/>
        <v>1757.7</v>
      </c>
      <c r="H39" s="319" t="s">
        <v>116</v>
      </c>
      <c r="I39" s="522">
        <f t="shared" si="3"/>
        <v>0.40000000000000013</v>
      </c>
      <c r="J39" s="523">
        <v>1890</v>
      </c>
      <c r="K39" s="524">
        <f t="shared" si="4"/>
        <v>1134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77">
        <v>920</v>
      </c>
      <c r="Q39" s="1252"/>
      <c r="R39" s="1104"/>
    </row>
    <row r="40" spans="1:18" ht="20.100000000000001" customHeight="1">
      <c r="A40" s="361">
        <f t="shared" si="5"/>
        <v>29</v>
      </c>
      <c r="B40" s="1095"/>
      <c r="C40" s="1095"/>
      <c r="D40" s="322" t="s">
        <v>143</v>
      </c>
      <c r="E40" s="323">
        <v>1125.3</v>
      </c>
      <c r="F40" s="324" t="s">
        <v>118</v>
      </c>
      <c r="G40" s="323">
        <f t="shared" si="2"/>
        <v>1571.7</v>
      </c>
      <c r="H40" s="324" t="s">
        <v>118</v>
      </c>
      <c r="I40" s="526">
        <f t="shared" si="3"/>
        <v>0.39669421487603307</v>
      </c>
      <c r="J40" s="527">
        <v>1690</v>
      </c>
      <c r="K40" s="528">
        <f t="shared" si="4"/>
        <v>1014</v>
      </c>
      <c r="L40" s="344">
        <v>0</v>
      </c>
      <c r="M40" s="345">
        <v>0</v>
      </c>
      <c r="N40" s="344">
        <v>56</v>
      </c>
      <c r="O40" s="346" t="e">
        <f t="shared" si="0"/>
        <v>#REF!</v>
      </c>
      <c r="P40" s="88">
        <v>830</v>
      </c>
      <c r="Q40" s="1252"/>
      <c r="R40" s="1104"/>
    </row>
    <row r="41" spans="1:18" ht="20.100000000000001" customHeight="1">
      <c r="A41" s="359">
        <f t="shared" si="5"/>
        <v>30</v>
      </c>
      <c r="B41" s="1095"/>
      <c r="C41" s="1095"/>
      <c r="D41" s="325" t="s">
        <v>144</v>
      </c>
      <c r="E41" s="326">
        <v>1004.4000000000001</v>
      </c>
      <c r="F41" s="327" t="s">
        <v>120</v>
      </c>
      <c r="G41" s="326">
        <f t="shared" si="2"/>
        <v>1404.3000000000002</v>
      </c>
      <c r="H41" s="327" t="s">
        <v>120</v>
      </c>
      <c r="I41" s="535">
        <f t="shared" si="3"/>
        <v>0.39814814814814814</v>
      </c>
      <c r="J41" s="536">
        <v>1510</v>
      </c>
      <c r="K41" s="537">
        <f t="shared" si="4"/>
        <v>906</v>
      </c>
      <c r="L41" s="348">
        <v>0</v>
      </c>
      <c r="M41" s="349">
        <v>0</v>
      </c>
      <c r="N41" s="348">
        <v>56</v>
      </c>
      <c r="O41" s="350" t="e">
        <f t="shared" si="0"/>
        <v>#REF!</v>
      </c>
      <c r="P41" s="351">
        <v>740</v>
      </c>
      <c r="Q41" s="1252"/>
      <c r="R41" s="1104"/>
    </row>
    <row r="42" spans="1:18" ht="20.100000000000001" customHeight="1">
      <c r="A42" s="361">
        <f t="shared" si="5"/>
        <v>31</v>
      </c>
      <c r="B42" s="1095"/>
      <c r="C42" s="1095"/>
      <c r="D42" s="308" t="s">
        <v>145</v>
      </c>
      <c r="E42" s="315">
        <v>902.1</v>
      </c>
      <c r="F42" s="321" t="s">
        <v>122</v>
      </c>
      <c r="G42" s="315">
        <f t="shared" si="2"/>
        <v>1255.5</v>
      </c>
      <c r="H42" s="321" t="s">
        <v>122</v>
      </c>
      <c r="I42" s="529">
        <f t="shared" si="3"/>
        <v>0.39175257731958757</v>
      </c>
      <c r="J42" s="516">
        <v>1350</v>
      </c>
      <c r="K42" s="525">
        <f t="shared" si="4"/>
        <v>810</v>
      </c>
      <c r="L42" s="42">
        <v>0</v>
      </c>
      <c r="M42" s="335">
        <v>0</v>
      </c>
      <c r="N42" s="42">
        <v>56</v>
      </c>
      <c r="O42" s="347" t="e">
        <f t="shared" si="0"/>
        <v>#REF!</v>
      </c>
      <c r="P42" s="309">
        <v>650</v>
      </c>
      <c r="Q42" s="1252"/>
      <c r="R42" s="1104"/>
    </row>
    <row r="43" spans="1:18" ht="20.100000000000001" customHeight="1">
      <c r="A43" s="361">
        <f t="shared" si="5"/>
        <v>32</v>
      </c>
      <c r="B43" s="1095"/>
      <c r="C43" s="1095"/>
      <c r="D43" s="325" t="s">
        <v>146</v>
      </c>
      <c r="E43" s="326">
        <v>818.40000000000009</v>
      </c>
      <c r="F43" s="327" t="s">
        <v>124</v>
      </c>
      <c r="G43" s="326">
        <f t="shared" si="2"/>
        <v>1125.3</v>
      </c>
      <c r="H43" s="327" t="s">
        <v>124</v>
      </c>
      <c r="I43" s="535">
        <f t="shared" si="3"/>
        <v>0.37499999999999978</v>
      </c>
      <c r="J43" s="536">
        <v>1210</v>
      </c>
      <c r="K43" s="537" t="s">
        <v>125</v>
      </c>
      <c r="L43" s="348">
        <v>0</v>
      </c>
      <c r="M43" s="349">
        <v>0</v>
      </c>
      <c r="N43" s="348">
        <v>56</v>
      </c>
      <c r="O43" s="350" t="e">
        <f t="shared" si="0"/>
        <v>#REF!</v>
      </c>
      <c r="P43" s="351">
        <v>600</v>
      </c>
      <c r="Q43" s="1252"/>
      <c r="R43" s="1104"/>
    </row>
    <row r="44" spans="1:18" ht="20.100000000000001" customHeight="1">
      <c r="A44" s="361">
        <f t="shared" si="5"/>
        <v>33</v>
      </c>
      <c r="B44" s="1095"/>
      <c r="C44" s="1095"/>
      <c r="D44" s="363" t="s">
        <v>147</v>
      </c>
      <c r="E44" s="364">
        <v>734.7</v>
      </c>
      <c r="F44" s="365" t="s">
        <v>127</v>
      </c>
      <c r="G44" s="364">
        <f t="shared" si="2"/>
        <v>1013.7</v>
      </c>
      <c r="H44" s="365" t="s">
        <v>127</v>
      </c>
      <c r="I44" s="572">
        <f t="shared" si="3"/>
        <v>0.379746835443038</v>
      </c>
      <c r="J44" s="573">
        <v>1090</v>
      </c>
      <c r="K44" s="574" t="s">
        <v>125</v>
      </c>
      <c r="L44" s="374">
        <v>0</v>
      </c>
      <c r="M44" s="375">
        <v>0</v>
      </c>
      <c r="N44" s="374">
        <v>56</v>
      </c>
      <c r="O44" s="376" t="e">
        <f t="shared" si="0"/>
        <v>#REF!</v>
      </c>
      <c r="P44" s="377">
        <v>550</v>
      </c>
      <c r="Q44" s="1252"/>
      <c r="R44" s="1104"/>
    </row>
    <row r="45" spans="1:18" ht="20.100000000000001" customHeight="1" thickBot="1">
      <c r="A45" s="328">
        <f t="shared" si="5"/>
        <v>34</v>
      </c>
      <c r="B45" s="1096"/>
      <c r="C45" s="1096"/>
      <c r="D45" s="585" t="s">
        <v>237</v>
      </c>
      <c r="E45" s="586">
        <v>660.30000000000007</v>
      </c>
      <c r="F45" s="587" t="s">
        <v>236</v>
      </c>
      <c r="G45" s="586">
        <f t="shared" si="2"/>
        <v>660.30000000000007</v>
      </c>
      <c r="H45" s="587" t="s">
        <v>236</v>
      </c>
      <c r="I45" s="588">
        <f t="shared" si="3"/>
        <v>0</v>
      </c>
      <c r="J45" s="589">
        <v>710</v>
      </c>
      <c r="K45" s="590">
        <f t="shared" si="4"/>
        <v>426</v>
      </c>
      <c r="L45" s="591">
        <v>0</v>
      </c>
      <c r="M45" s="592">
        <v>0</v>
      </c>
      <c r="N45" s="591">
        <v>56</v>
      </c>
      <c r="O45" s="593" t="e">
        <f t="shared" si="0"/>
        <v>#REF!</v>
      </c>
      <c r="P45" s="594">
        <v>500</v>
      </c>
      <c r="Q45" s="1260"/>
      <c r="R45" s="1105"/>
    </row>
    <row r="46" spans="1:18" ht="20.100000000000001" customHeight="1">
      <c r="A46" s="52"/>
      <c r="B46" s="366"/>
      <c r="C46" s="366"/>
      <c r="D46" s="548"/>
      <c r="E46" s="549"/>
      <c r="F46" s="548"/>
      <c r="G46" s="549"/>
      <c r="H46" s="548"/>
      <c r="I46" s="550"/>
      <c r="J46" s="530"/>
      <c r="K46" s="530"/>
      <c r="L46" s="551"/>
      <c r="M46" s="530"/>
      <c r="N46" s="551"/>
      <c r="O46" s="531"/>
      <c r="P46" s="531"/>
      <c r="Q46" s="382"/>
      <c r="R46" s="552"/>
    </row>
    <row r="47" spans="1:18" ht="20.100000000000001" customHeight="1" thickBot="1">
      <c r="A47" s="52"/>
      <c r="B47" s="366"/>
      <c r="C47" s="366"/>
      <c r="D47" s="53"/>
      <c r="E47" s="367"/>
      <c r="F47" s="53"/>
      <c r="G47" s="368"/>
      <c r="H47" s="53"/>
      <c r="I47" s="378"/>
      <c r="J47" s="335"/>
      <c r="K47" s="335"/>
      <c r="L47" s="75"/>
      <c r="M47" s="335"/>
      <c r="N47" s="75"/>
      <c r="O47" s="347"/>
      <c r="P47" s="347"/>
      <c r="Q47" s="380"/>
      <c r="R47" s="381"/>
    </row>
    <row r="48" spans="1:18" ht="20.100000000000001" customHeight="1" thickBot="1">
      <c r="A48" s="54" t="s">
        <v>148</v>
      </c>
      <c r="B48" s="54"/>
      <c r="C48" s="55"/>
      <c r="G48" s="1106" t="s">
        <v>149</v>
      </c>
      <c r="H48" s="1107"/>
      <c r="I48" s="1107"/>
      <c r="J48" s="1107"/>
      <c r="K48" s="1107"/>
      <c r="L48" s="1107"/>
      <c r="M48" s="1107"/>
      <c r="N48" s="1107"/>
      <c r="O48" s="1107"/>
      <c r="P48" s="1107"/>
      <c r="Q48" s="1107"/>
      <c r="R48" s="1108"/>
    </row>
    <row r="49" spans="1:18" ht="13.5" customHeight="1">
      <c r="A49" s="1109" t="s">
        <v>150</v>
      </c>
      <c r="B49" s="1111" t="s">
        <v>151</v>
      </c>
      <c r="C49" s="1112"/>
      <c r="D49" s="1111" t="s">
        <v>152</v>
      </c>
      <c r="E49" s="1115"/>
      <c r="F49" s="1112"/>
      <c r="G49" s="1111" t="s">
        <v>238</v>
      </c>
      <c r="H49" s="1115"/>
      <c r="I49" s="1115"/>
      <c r="J49" s="1112"/>
      <c r="K49" s="1111" t="s">
        <v>239</v>
      </c>
      <c r="L49" s="1115"/>
      <c r="M49" s="1115"/>
      <c r="N49" s="1112"/>
      <c r="O49" s="1111" t="s">
        <v>69</v>
      </c>
      <c r="P49" s="1115"/>
      <c r="Q49" s="1115"/>
      <c r="R49" s="1112"/>
    </row>
    <row r="50" spans="1:18" ht="13.5" customHeight="1" thickBot="1">
      <c r="A50" s="1110"/>
      <c r="B50" s="1113"/>
      <c r="C50" s="1114"/>
      <c r="D50" s="56" t="s">
        <v>155</v>
      </c>
      <c r="E50" s="57" t="s">
        <v>156</v>
      </c>
      <c r="F50" s="57" t="s">
        <v>157</v>
      </c>
      <c r="G50" s="56" t="s">
        <v>155</v>
      </c>
      <c r="H50" s="1116" t="s">
        <v>158</v>
      </c>
      <c r="I50" s="1117"/>
      <c r="J50" s="576" t="s">
        <v>157</v>
      </c>
      <c r="K50" s="56" t="s">
        <v>155</v>
      </c>
      <c r="L50" s="1116" t="s">
        <v>158</v>
      </c>
      <c r="M50" s="1117"/>
      <c r="N50" s="576" t="s">
        <v>157</v>
      </c>
      <c r="O50" s="1113" t="s">
        <v>88</v>
      </c>
      <c r="P50" s="1114"/>
      <c r="Q50" s="1113" t="s">
        <v>159</v>
      </c>
      <c r="R50" s="1114"/>
    </row>
    <row r="51" spans="1:18" ht="13.5" customHeight="1">
      <c r="A51" s="581">
        <v>1</v>
      </c>
      <c r="B51" s="1118" t="s">
        <v>415</v>
      </c>
      <c r="C51" s="1119"/>
      <c r="D51" s="58">
        <f>J12</f>
        <v>7180</v>
      </c>
      <c r="E51" s="59">
        <v>383</v>
      </c>
      <c r="F51" s="59">
        <f t="shared" ref="F51:F56" si="6">D51+E51</f>
        <v>7563</v>
      </c>
      <c r="G51" s="58">
        <v>7321</v>
      </c>
      <c r="H51" s="1120">
        <v>363</v>
      </c>
      <c r="I51" s="1121"/>
      <c r="J51" s="383">
        <f>G51+H51</f>
        <v>7684</v>
      </c>
      <c r="K51" s="58"/>
      <c r="L51" s="1120"/>
      <c r="M51" s="1121"/>
      <c r="N51" s="545"/>
      <c r="O51" s="1122" t="s">
        <v>416</v>
      </c>
      <c r="P51" s="1123"/>
      <c r="Q51" s="1122" t="s">
        <v>416</v>
      </c>
      <c r="R51" s="1123"/>
    </row>
    <row r="52" spans="1:18" ht="13.5" customHeight="1">
      <c r="A52" s="60">
        <v>2</v>
      </c>
      <c r="B52" s="1124" t="s">
        <v>417</v>
      </c>
      <c r="C52" s="1125"/>
      <c r="D52" s="61">
        <f>J15</f>
        <v>4960</v>
      </c>
      <c r="E52" s="544">
        <v>383</v>
      </c>
      <c r="F52" s="578">
        <f t="shared" si="6"/>
        <v>5343</v>
      </c>
      <c r="G52" s="61"/>
      <c r="H52" s="1126"/>
      <c r="I52" s="1127"/>
      <c r="J52" s="384"/>
      <c r="K52" s="61"/>
      <c r="L52" s="1126"/>
      <c r="M52" s="1127"/>
      <c r="N52" s="352"/>
      <c r="O52" s="1128" t="s">
        <v>416</v>
      </c>
      <c r="P52" s="1129"/>
      <c r="Q52" s="1128" t="s">
        <v>416</v>
      </c>
      <c r="R52" s="1129"/>
    </row>
    <row r="53" spans="1:18" ht="13.5" customHeight="1" thickBot="1">
      <c r="A53" s="547">
        <v>3</v>
      </c>
      <c r="B53" s="1113" t="s">
        <v>418</v>
      </c>
      <c r="C53" s="1114"/>
      <c r="D53" s="61">
        <f>J19</f>
        <v>2860</v>
      </c>
      <c r="E53" s="544">
        <v>383</v>
      </c>
      <c r="F53" s="578">
        <f t="shared" si="6"/>
        <v>3243</v>
      </c>
      <c r="G53" s="61">
        <v>3121</v>
      </c>
      <c r="H53" s="1126">
        <v>363</v>
      </c>
      <c r="I53" s="1127"/>
      <c r="J53" s="580">
        <f>G53+H53</f>
        <v>3484</v>
      </c>
      <c r="K53" s="61"/>
      <c r="L53" s="1126"/>
      <c r="M53" s="1127"/>
      <c r="N53" s="352"/>
      <c r="O53" s="1130" t="s">
        <v>416</v>
      </c>
      <c r="P53" s="1131"/>
      <c r="Q53" s="1130" t="s">
        <v>416</v>
      </c>
      <c r="R53" s="1131"/>
    </row>
    <row r="54" spans="1:18" ht="12.75" customHeight="1">
      <c r="A54" s="581">
        <v>4</v>
      </c>
      <c r="B54" s="1118" t="s">
        <v>419</v>
      </c>
      <c r="C54" s="1119"/>
      <c r="D54" s="58">
        <f>J29</f>
        <v>6930</v>
      </c>
      <c r="E54" s="59">
        <v>383</v>
      </c>
      <c r="F54" s="59">
        <f t="shared" si="6"/>
        <v>7313</v>
      </c>
      <c r="G54" s="58">
        <v>7321</v>
      </c>
      <c r="H54" s="1120">
        <v>363</v>
      </c>
      <c r="I54" s="1121"/>
      <c r="J54" s="383">
        <f>G54+H54</f>
        <v>7684</v>
      </c>
      <c r="K54" s="58"/>
      <c r="L54" s="1120"/>
      <c r="M54" s="1121"/>
      <c r="N54" s="545"/>
      <c r="O54" s="1122" t="s">
        <v>416</v>
      </c>
      <c r="P54" s="1123"/>
      <c r="Q54" s="1122" t="s">
        <v>416</v>
      </c>
      <c r="R54" s="1123"/>
    </row>
    <row r="55" spans="1:18" ht="12.75" customHeight="1">
      <c r="A55" s="60">
        <v>5</v>
      </c>
      <c r="B55" s="1124" t="s">
        <v>420</v>
      </c>
      <c r="C55" s="1125"/>
      <c r="D55" s="61">
        <f>J32</f>
        <v>4710</v>
      </c>
      <c r="E55" s="544">
        <v>383</v>
      </c>
      <c r="F55" s="578">
        <f t="shared" si="6"/>
        <v>5093</v>
      </c>
      <c r="G55" s="61"/>
      <c r="H55" s="1126"/>
      <c r="I55" s="1127"/>
      <c r="J55" s="384"/>
      <c r="K55" s="61"/>
      <c r="L55" s="1126"/>
      <c r="M55" s="1127"/>
      <c r="N55" s="352"/>
      <c r="O55" s="1128" t="s">
        <v>416</v>
      </c>
      <c r="P55" s="1129"/>
      <c r="Q55" s="1128" t="s">
        <v>416</v>
      </c>
      <c r="R55" s="1129"/>
    </row>
    <row r="56" spans="1:18" ht="12.75" customHeight="1" thickBot="1">
      <c r="A56" s="547">
        <v>6</v>
      </c>
      <c r="B56" s="1113" t="s">
        <v>421</v>
      </c>
      <c r="C56" s="1114"/>
      <c r="D56" s="582">
        <f>J36</f>
        <v>2610</v>
      </c>
      <c r="E56" s="546">
        <v>383</v>
      </c>
      <c r="F56" s="579">
        <f t="shared" si="6"/>
        <v>2993</v>
      </c>
      <c r="G56" s="582">
        <v>3121</v>
      </c>
      <c r="H56" s="1137">
        <v>363</v>
      </c>
      <c r="I56" s="1138"/>
      <c r="J56" s="609">
        <f>G56+H56</f>
        <v>3484</v>
      </c>
      <c r="K56" s="582"/>
      <c r="L56" s="1137"/>
      <c r="M56" s="1138"/>
      <c r="N56" s="584"/>
      <c r="O56" s="1139" t="s">
        <v>416</v>
      </c>
      <c r="P56" s="1140"/>
      <c r="Q56" s="1139" t="s">
        <v>416</v>
      </c>
      <c r="R56" s="1140"/>
    </row>
    <row r="57" spans="1:18">
      <c r="A57" s="75"/>
      <c r="B57" s="75"/>
      <c r="C57" s="75"/>
      <c r="D57" s="335"/>
      <c r="E57" s="75"/>
      <c r="F57" s="335"/>
      <c r="G57" s="75"/>
      <c r="H57" s="75"/>
      <c r="I57" s="75"/>
      <c r="J57" s="75"/>
      <c r="K57" s="75"/>
      <c r="L57" s="75"/>
      <c r="M57" s="75"/>
      <c r="N57" s="75"/>
      <c r="O57" s="542"/>
      <c r="P57" s="542"/>
      <c r="Q57" s="542"/>
      <c r="R57" s="542"/>
    </row>
    <row r="58" spans="1:18">
      <c r="A58" s="36" t="s">
        <v>168</v>
      </c>
      <c r="B58" s="75"/>
    </row>
    <row r="59" spans="1:18">
      <c r="A59" s="32" t="e">
        <f>#REF!</f>
        <v>#REF!</v>
      </c>
      <c r="B59" s="555"/>
      <c r="H59" s="369"/>
      <c r="I59" s="369"/>
      <c r="J59" s="369"/>
      <c r="K59" s="369"/>
      <c r="L59" s="369"/>
      <c r="M59" s="369"/>
      <c r="N59" s="369"/>
      <c r="O59" s="369"/>
      <c r="P59" s="369"/>
      <c r="Q59" s="369"/>
    </row>
    <row r="60" spans="1:18">
      <c r="A60" s="54" t="s">
        <v>169</v>
      </c>
      <c r="B60" s="32"/>
      <c r="C60" s="75"/>
    </row>
    <row r="61" spans="1:18">
      <c r="B61" s="32"/>
      <c r="C61" s="75"/>
    </row>
    <row r="62" spans="1:18" ht="13.5" customHeight="1">
      <c r="A62" s="54" t="s">
        <v>172</v>
      </c>
      <c r="B62" s="32"/>
      <c r="C62" s="75"/>
    </row>
    <row r="63" spans="1:18" ht="13.8" thickBot="1">
      <c r="B63" s="32"/>
      <c r="C63" s="75"/>
    </row>
    <row r="64" spans="1:18" ht="13.8" thickBot="1">
      <c r="A64" s="1132" t="s">
        <v>173</v>
      </c>
      <c r="B64" s="1133"/>
      <c r="C64" s="1134"/>
      <c r="D64" s="62" t="s">
        <v>174</v>
      </c>
      <c r="E64" s="1135" t="s">
        <v>175</v>
      </c>
      <c r="F64" s="1133"/>
      <c r="G64" s="1133"/>
      <c r="H64" s="1133"/>
      <c r="I64" s="1133"/>
      <c r="J64" s="1133"/>
      <c r="K64" s="1133"/>
      <c r="L64" s="1133"/>
      <c r="M64" s="1133"/>
      <c r="N64" s="1133"/>
      <c r="O64" s="1133"/>
      <c r="P64" s="1133"/>
      <c r="Q64" s="1136"/>
    </row>
    <row r="65" spans="1:17" ht="18">
      <c r="A65" s="63">
        <v>1</v>
      </c>
      <c r="B65" s="1141" t="s">
        <v>176</v>
      </c>
      <c r="C65" s="1142"/>
      <c r="D65" s="64"/>
      <c r="E65" s="1143" t="e">
        <f>#REF!</f>
        <v>#REF!</v>
      </c>
      <c r="F65" s="1144"/>
      <c r="G65" s="1144"/>
      <c r="H65" s="1144"/>
      <c r="I65" s="1144"/>
      <c r="J65" s="1144"/>
      <c r="K65" s="1144"/>
      <c r="L65" s="1144"/>
      <c r="M65" s="1144"/>
      <c r="N65" s="1144"/>
      <c r="O65" s="1144"/>
      <c r="P65" s="1144"/>
      <c r="Q65" s="1145"/>
    </row>
    <row r="66" spans="1:17" ht="22.2" customHeight="1">
      <c r="A66" s="65">
        <v>2</v>
      </c>
      <c r="B66" s="1146" t="s">
        <v>177</v>
      </c>
      <c r="C66" s="1147"/>
      <c r="D66" s="66"/>
      <c r="E66" s="1148" t="e">
        <f>#REF!</f>
        <v>#REF!</v>
      </c>
      <c r="F66" s="1149"/>
      <c r="G66" s="1149"/>
      <c r="H66" s="1149"/>
      <c r="I66" s="1149"/>
      <c r="J66" s="1149"/>
      <c r="K66" s="1149"/>
      <c r="L66" s="1149"/>
      <c r="M66" s="1149"/>
      <c r="N66" s="1149"/>
      <c r="O66" s="1149"/>
      <c r="P66" s="1149"/>
      <c r="Q66" s="1150"/>
    </row>
    <row r="67" spans="1:17" ht="57.75" customHeight="1">
      <c r="A67" s="67">
        <v>3</v>
      </c>
      <c r="B67" s="1146" t="s">
        <v>178</v>
      </c>
      <c r="C67" s="1147"/>
      <c r="D67" s="66"/>
      <c r="E67" s="1182" t="e">
        <f>#REF!</f>
        <v>#REF!</v>
      </c>
      <c r="F67" s="1183"/>
      <c r="G67" s="1183"/>
      <c r="H67" s="1183"/>
      <c r="I67" s="1183"/>
      <c r="J67" s="1183"/>
      <c r="K67" s="1183"/>
      <c r="L67" s="1183"/>
      <c r="M67" s="1183"/>
      <c r="N67" s="1183"/>
      <c r="O67" s="1183"/>
      <c r="P67" s="1183"/>
      <c r="Q67" s="1184"/>
    </row>
    <row r="68" spans="1:17" ht="18">
      <c r="A68" s="1162">
        <v>4</v>
      </c>
      <c r="B68" s="1146" t="s">
        <v>179</v>
      </c>
      <c r="C68" s="1147"/>
      <c r="D68" s="64"/>
      <c r="E68" s="1165"/>
      <c r="F68" s="1166"/>
      <c r="G68" s="1166"/>
      <c r="H68" s="1166"/>
      <c r="I68" s="1166"/>
      <c r="J68" s="1166"/>
      <c r="K68" s="1166"/>
      <c r="L68" s="1166"/>
      <c r="M68" s="1166"/>
      <c r="N68" s="1166"/>
      <c r="O68" s="1166"/>
      <c r="P68" s="1166"/>
      <c r="Q68" s="1167"/>
    </row>
    <row r="69" spans="1:17" ht="18">
      <c r="A69" s="1164"/>
      <c r="B69" s="1154" t="s">
        <v>180</v>
      </c>
      <c r="C69" s="1155"/>
      <c r="D69" s="69"/>
      <c r="E69" s="1156"/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7" ht="18">
      <c r="A70" s="1164"/>
      <c r="B70" s="1154" t="s">
        <v>181</v>
      </c>
      <c r="C70" s="1155"/>
      <c r="D70" s="69"/>
      <c r="E70" s="1156" t="e">
        <f>#REF!</f>
        <v>#REF!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7" ht="18">
      <c r="A71" s="1164"/>
      <c r="B71" s="1154" t="s">
        <v>182</v>
      </c>
      <c r="C71" s="1155"/>
      <c r="D71" s="69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7" ht="18">
      <c r="A72" s="1163"/>
      <c r="B72" s="1154" t="s">
        <v>183</v>
      </c>
      <c r="C72" s="1155"/>
      <c r="D72" s="69"/>
      <c r="E72" s="1159" t="e">
        <f>#REF!</f>
        <v>#REF!</v>
      </c>
      <c r="F72" s="1160"/>
      <c r="G72" s="1160"/>
      <c r="H72" s="1160"/>
      <c r="I72" s="1160"/>
      <c r="J72" s="1160"/>
      <c r="K72" s="1160"/>
      <c r="L72" s="1160"/>
      <c r="M72" s="1160"/>
      <c r="N72" s="1160"/>
      <c r="O72" s="1160"/>
      <c r="P72" s="1160"/>
      <c r="Q72" s="1161"/>
    </row>
    <row r="73" spans="1:17" ht="18">
      <c r="A73" s="1162">
        <v>5</v>
      </c>
      <c r="B73" s="1146" t="s">
        <v>184</v>
      </c>
      <c r="C73" s="1147"/>
      <c r="D73" s="66"/>
      <c r="E73" s="1156" t="e">
        <f>#REF!</f>
        <v>#REF!</v>
      </c>
      <c r="F73" s="1157"/>
      <c r="G73" s="1157"/>
      <c r="H73" s="1157"/>
      <c r="I73" s="1157"/>
      <c r="J73" s="1157"/>
      <c r="K73" s="1157"/>
      <c r="L73" s="1157"/>
      <c r="M73" s="1157"/>
      <c r="N73" s="1157"/>
      <c r="O73" s="1157"/>
      <c r="P73" s="1157"/>
      <c r="Q73" s="1158"/>
    </row>
    <row r="74" spans="1:17" ht="18">
      <c r="A74" s="1163"/>
      <c r="B74" s="1146" t="s">
        <v>185</v>
      </c>
      <c r="C74" s="1147"/>
      <c r="D74" s="69"/>
      <c r="E74" s="1156" t="e">
        <f>#REF!</f>
        <v>#REF!</v>
      </c>
      <c r="F74" s="1157"/>
      <c r="G74" s="1157"/>
      <c r="H74" s="1157"/>
      <c r="I74" s="1157"/>
      <c r="J74" s="1157"/>
      <c r="K74" s="1157"/>
      <c r="L74" s="1157"/>
      <c r="M74" s="1157"/>
      <c r="N74" s="1157"/>
      <c r="O74" s="1157"/>
      <c r="P74" s="1157"/>
      <c r="Q74" s="1158"/>
    </row>
    <row r="75" spans="1:17" ht="18">
      <c r="A75" s="70">
        <v>6</v>
      </c>
      <c r="B75" s="1146" t="s">
        <v>186</v>
      </c>
      <c r="C75" s="1147"/>
      <c r="D75" s="66" t="s">
        <v>187</v>
      </c>
      <c r="E75" s="1156" t="e">
        <f>#REF!</f>
        <v>#REF!</v>
      </c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8"/>
    </row>
    <row r="76" spans="1:17" ht="20.55" customHeight="1">
      <c r="A76" s="70">
        <v>7</v>
      </c>
      <c r="B76" s="1146" t="s">
        <v>188</v>
      </c>
      <c r="C76" s="1147"/>
      <c r="D76" s="64"/>
      <c r="E76" s="1156" t="e">
        <f>#REF!</f>
        <v>#REF!</v>
      </c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8"/>
    </row>
    <row r="77" spans="1:17" ht="22.95" customHeight="1">
      <c r="A77" s="65">
        <v>8</v>
      </c>
      <c r="B77" s="1146" t="s">
        <v>189</v>
      </c>
      <c r="C77" s="1147"/>
      <c r="D77" s="69"/>
      <c r="E77" s="1148" t="s">
        <v>248</v>
      </c>
      <c r="F77" s="1149"/>
      <c r="G77" s="1149"/>
      <c r="H77" s="1149"/>
      <c r="I77" s="1149"/>
      <c r="J77" s="1149"/>
      <c r="K77" s="1149"/>
      <c r="L77" s="1149"/>
      <c r="M77" s="1149"/>
      <c r="N77" s="1149"/>
      <c r="O77" s="1149"/>
      <c r="P77" s="1149"/>
      <c r="Q77" s="1150"/>
    </row>
    <row r="78" spans="1:17" ht="18">
      <c r="A78" s="68">
        <v>9</v>
      </c>
      <c r="B78" s="1168" t="s">
        <v>192</v>
      </c>
      <c r="C78" s="1169"/>
      <c r="D78" s="66" t="s">
        <v>187</v>
      </c>
      <c r="E78" s="1156" t="e">
        <f>#REF!</f>
        <v>#REF!</v>
      </c>
      <c r="F78" s="1157"/>
      <c r="G78" s="1157"/>
      <c r="H78" s="1157"/>
      <c r="I78" s="1157"/>
      <c r="J78" s="1157"/>
      <c r="K78" s="1157"/>
      <c r="L78" s="1157"/>
      <c r="M78" s="1157"/>
      <c r="N78" s="1157"/>
      <c r="O78" s="1157"/>
      <c r="P78" s="1157"/>
      <c r="Q78" s="1158"/>
    </row>
    <row r="79" spans="1:17" ht="18">
      <c r="A79" s="1162">
        <v>10</v>
      </c>
      <c r="B79" s="1146" t="s">
        <v>193</v>
      </c>
      <c r="C79" s="1147"/>
      <c r="D79" s="64"/>
      <c r="E79" s="1165" t="e">
        <f>#REF!</f>
        <v>#REF!</v>
      </c>
      <c r="F79" s="1166"/>
      <c r="G79" s="1166"/>
      <c r="H79" s="1166"/>
      <c r="I79" s="1166"/>
      <c r="J79" s="1166"/>
      <c r="K79" s="1166"/>
      <c r="L79" s="1166"/>
      <c r="M79" s="1166"/>
      <c r="N79" s="1166"/>
      <c r="O79" s="1166"/>
      <c r="P79" s="1166"/>
      <c r="Q79" s="1167"/>
    </row>
    <row r="80" spans="1:17" ht="18">
      <c r="A80" s="1164"/>
      <c r="B80" s="1146" t="s">
        <v>194</v>
      </c>
      <c r="C80" s="1147"/>
      <c r="D80" s="71"/>
      <c r="E80" s="1148" t="e">
        <f>#REF!</f>
        <v>#REF!</v>
      </c>
      <c r="F80" s="1149"/>
      <c r="G80" s="1149"/>
      <c r="H80" s="1149"/>
      <c r="I80" s="1149"/>
      <c r="J80" s="1149"/>
      <c r="K80" s="1149"/>
      <c r="L80" s="1149"/>
      <c r="M80" s="1149"/>
      <c r="N80" s="1149"/>
      <c r="O80" s="1149"/>
      <c r="P80" s="1149"/>
      <c r="Q80" s="1150"/>
    </row>
    <row r="81" spans="1:17" ht="18">
      <c r="A81" s="1163"/>
      <c r="B81" s="1146" t="s">
        <v>195</v>
      </c>
      <c r="C81" s="1147"/>
      <c r="D81" s="66"/>
      <c r="E81" s="1156" t="e">
        <f>#REF!</f>
        <v>#REF!</v>
      </c>
      <c r="F81" s="1157"/>
      <c r="G81" s="1157"/>
      <c r="H81" s="1157"/>
      <c r="I81" s="1157"/>
      <c r="J81" s="1157"/>
      <c r="K81" s="1157"/>
      <c r="L81" s="1157"/>
      <c r="M81" s="1157"/>
      <c r="N81" s="1157"/>
      <c r="O81" s="1157"/>
      <c r="P81" s="1157"/>
      <c r="Q81" s="1158"/>
    </row>
    <row r="82" spans="1:17" ht="58.5" customHeight="1">
      <c r="A82" s="67">
        <v>11</v>
      </c>
      <c r="B82" s="1146" t="s">
        <v>196</v>
      </c>
      <c r="C82" s="1147"/>
      <c r="D82" s="66" t="s">
        <v>187</v>
      </c>
      <c r="E82" s="1182" t="e">
        <f>#REF!</f>
        <v>#REF!</v>
      </c>
      <c r="F82" s="1183"/>
      <c r="G82" s="1183"/>
      <c r="H82" s="1183"/>
      <c r="I82" s="1183"/>
      <c r="J82" s="1183"/>
      <c r="K82" s="1183"/>
      <c r="L82" s="1183"/>
      <c r="M82" s="1183"/>
      <c r="N82" s="1183"/>
      <c r="O82" s="1183"/>
      <c r="P82" s="1183"/>
      <c r="Q82" s="1184"/>
    </row>
    <row r="83" spans="1:17" ht="18">
      <c r="A83" s="67">
        <v>12</v>
      </c>
      <c r="B83" s="1146" t="s">
        <v>197</v>
      </c>
      <c r="C83" s="1147"/>
      <c r="D83" s="66" t="s">
        <v>187</v>
      </c>
      <c r="E83" s="1148" t="s">
        <v>198</v>
      </c>
      <c r="F83" s="1149"/>
      <c r="G83" s="1149"/>
      <c r="H83" s="1149"/>
      <c r="I83" s="1149"/>
      <c r="J83" s="1149"/>
      <c r="K83" s="1149"/>
      <c r="L83" s="1149"/>
      <c r="M83" s="1149"/>
      <c r="N83" s="1149"/>
      <c r="O83" s="1149"/>
      <c r="P83" s="1149"/>
      <c r="Q83" s="1150"/>
    </row>
    <row r="84" spans="1:17" ht="18">
      <c r="A84" s="1162">
        <v>15</v>
      </c>
      <c r="B84" s="1146" t="s">
        <v>200</v>
      </c>
      <c r="C84" s="1147"/>
      <c r="D84" s="66"/>
      <c r="E84" s="1263" t="e">
        <f>#REF!</f>
        <v>#REF!</v>
      </c>
      <c r="F84" s="1264"/>
      <c r="G84" s="1264"/>
      <c r="H84" s="1264"/>
      <c r="I84" s="1264"/>
      <c r="J84" s="1264"/>
      <c r="K84" s="1264"/>
      <c r="L84" s="1264"/>
      <c r="M84" s="1264"/>
      <c r="N84" s="1264"/>
      <c r="O84" s="1264"/>
      <c r="P84" s="1264"/>
      <c r="Q84" s="1265"/>
    </row>
    <row r="85" spans="1:17" ht="18">
      <c r="A85" s="1164"/>
      <c r="B85" s="1146" t="s">
        <v>201</v>
      </c>
      <c r="C85" s="1147"/>
      <c r="D85" s="66"/>
      <c r="E85" s="1185" t="e">
        <f>#REF!</f>
        <v>#REF!</v>
      </c>
      <c r="F85" s="1186"/>
      <c r="G85" s="1186"/>
      <c r="H85" s="1186"/>
      <c r="I85" s="1186"/>
      <c r="J85" s="1186"/>
      <c r="K85" s="1186"/>
      <c r="L85" s="1186"/>
      <c r="M85" s="1186"/>
      <c r="N85" s="1186"/>
      <c r="O85" s="1186"/>
      <c r="P85" s="1186"/>
      <c r="Q85" s="1187"/>
    </row>
    <row r="86" spans="1:17" ht="18">
      <c r="A86" s="1164"/>
      <c r="B86" s="1146" t="s">
        <v>202</v>
      </c>
      <c r="C86" s="1147"/>
      <c r="D86" s="66"/>
      <c r="E86" s="1185"/>
      <c r="F86" s="1186"/>
      <c r="G86" s="1186"/>
      <c r="H86" s="1186"/>
      <c r="I86" s="1186"/>
      <c r="J86" s="1186"/>
      <c r="K86" s="1186"/>
      <c r="L86" s="1186"/>
      <c r="M86" s="1186"/>
      <c r="N86" s="1186"/>
      <c r="O86" s="1186"/>
      <c r="P86" s="1186"/>
      <c r="Q86" s="1187"/>
    </row>
    <row r="87" spans="1:17" ht="18">
      <c r="A87" s="1163"/>
      <c r="B87" s="1146" t="s">
        <v>203</v>
      </c>
      <c r="C87" s="1147"/>
      <c r="D87" s="66"/>
      <c r="E87" s="1185"/>
      <c r="F87" s="1186"/>
      <c r="G87" s="1186"/>
      <c r="H87" s="1186"/>
      <c r="I87" s="1186"/>
      <c r="J87" s="1186"/>
      <c r="K87" s="1186"/>
      <c r="L87" s="1186"/>
      <c r="M87" s="1186"/>
      <c r="N87" s="1186"/>
      <c r="O87" s="1186"/>
      <c r="P87" s="1186"/>
      <c r="Q87" s="1187"/>
    </row>
    <row r="88" spans="1:17" ht="18">
      <c r="A88" s="1162">
        <v>16</v>
      </c>
      <c r="B88" s="1201" t="s">
        <v>204</v>
      </c>
      <c r="C88" s="1202"/>
      <c r="D88" s="66"/>
      <c r="E88" s="1203"/>
      <c r="F88" s="1204"/>
      <c r="G88" s="1204"/>
      <c r="H88" s="1204"/>
      <c r="I88" s="1204"/>
      <c r="J88" s="1204"/>
      <c r="K88" s="1204"/>
      <c r="L88" s="1204"/>
      <c r="M88" s="1204"/>
      <c r="N88" s="1204"/>
      <c r="O88" s="1204"/>
      <c r="P88" s="1204"/>
      <c r="Q88" s="1205"/>
    </row>
    <row r="89" spans="1:17" ht="18">
      <c r="A89" s="1164"/>
      <c r="B89" s="1146" t="s">
        <v>205</v>
      </c>
      <c r="C89" s="1147"/>
      <c r="D89" s="66"/>
      <c r="E89" s="1209" t="e">
        <f>#REF!</f>
        <v>#REF!</v>
      </c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1"/>
    </row>
    <row r="90" spans="1:17" ht="18">
      <c r="A90" s="1164"/>
      <c r="B90" s="1146" t="s">
        <v>206</v>
      </c>
      <c r="C90" s="1147"/>
      <c r="D90" s="66"/>
      <c r="E90" s="1212" t="e">
        <f>#REF!</f>
        <v>#REF!</v>
      </c>
      <c r="F90" s="1213"/>
      <c r="G90" s="1213"/>
      <c r="H90" s="1213"/>
      <c r="I90" s="1213"/>
      <c r="J90" s="1213"/>
      <c r="K90" s="1213"/>
      <c r="L90" s="1213"/>
      <c r="M90" s="1213"/>
      <c r="N90" s="1213"/>
      <c r="O90" s="1213"/>
      <c r="P90" s="1213"/>
      <c r="Q90" s="1214"/>
    </row>
    <row r="91" spans="1:17" ht="18">
      <c r="A91" s="1164"/>
      <c r="B91" s="1146" t="s">
        <v>207</v>
      </c>
      <c r="C91" s="1147"/>
      <c r="D91" s="66"/>
      <c r="E91" s="1212" t="e">
        <f>#REF!</f>
        <v>#REF!</v>
      </c>
      <c r="F91" s="1213"/>
      <c r="G91" s="1213"/>
      <c r="H91" s="1213"/>
      <c r="I91" s="1213"/>
      <c r="J91" s="1213"/>
      <c r="K91" s="1213"/>
      <c r="L91" s="1213"/>
      <c r="M91" s="1213"/>
      <c r="N91" s="1213"/>
      <c r="O91" s="1213"/>
      <c r="P91" s="1213"/>
      <c r="Q91" s="1214"/>
    </row>
    <row r="92" spans="1:17" ht="18">
      <c r="A92" s="1163"/>
      <c r="B92" s="1146" t="s">
        <v>208</v>
      </c>
      <c r="C92" s="1147"/>
      <c r="D92" s="66"/>
      <c r="E92" s="1215" t="e">
        <f>#REF!</f>
        <v>#REF!</v>
      </c>
      <c r="F92" s="1216"/>
      <c r="G92" s="1216"/>
      <c r="H92" s="1216"/>
      <c r="I92" s="1216"/>
      <c r="J92" s="1216"/>
      <c r="K92" s="1216"/>
      <c r="L92" s="1216"/>
      <c r="M92" s="1216"/>
      <c r="N92" s="1216"/>
      <c r="O92" s="1216"/>
      <c r="P92" s="1216"/>
      <c r="Q92" s="1217"/>
    </row>
    <row r="93" spans="1:17" ht="18">
      <c r="A93" s="1198">
        <v>18</v>
      </c>
      <c r="B93" s="1201" t="s">
        <v>209</v>
      </c>
      <c r="C93" s="1202"/>
      <c r="D93" s="84"/>
      <c r="E93" s="1203"/>
      <c r="F93" s="1204"/>
      <c r="G93" s="1204"/>
      <c r="H93" s="1204"/>
      <c r="I93" s="1204"/>
      <c r="J93" s="1204"/>
      <c r="K93" s="1204"/>
      <c r="L93" s="1204"/>
      <c r="M93" s="1204"/>
      <c r="N93" s="1204"/>
      <c r="O93" s="1204"/>
      <c r="P93" s="1204"/>
      <c r="Q93" s="1205"/>
    </row>
    <row r="94" spans="1:17" ht="18">
      <c r="A94" s="1199"/>
      <c r="B94" s="1146" t="s">
        <v>210</v>
      </c>
      <c r="C94" s="1147"/>
      <c r="D94" s="84"/>
      <c r="E94" s="1206" t="e">
        <f>#REF!</f>
        <v>#REF!</v>
      </c>
      <c r="F94" s="1207"/>
      <c r="G94" s="1207"/>
      <c r="H94" s="1207"/>
      <c r="I94" s="1207"/>
      <c r="J94" s="1207"/>
      <c r="K94" s="1207"/>
      <c r="L94" s="1207"/>
      <c r="M94" s="1207"/>
      <c r="N94" s="1207"/>
      <c r="O94" s="1207"/>
      <c r="P94" s="1207"/>
      <c r="Q94" s="1208"/>
    </row>
    <row r="95" spans="1:17" ht="18">
      <c r="A95" s="1199"/>
      <c r="B95" s="1146" t="s">
        <v>211</v>
      </c>
      <c r="C95" s="1147"/>
      <c r="D95" s="84"/>
      <c r="E95" s="1218" t="e">
        <f>#REF!</f>
        <v>#REF!</v>
      </c>
      <c r="F95" s="1219"/>
      <c r="G95" s="1219"/>
      <c r="H95" s="1219"/>
      <c r="I95" s="1219"/>
      <c r="J95" s="1219"/>
      <c r="K95" s="1219"/>
      <c r="L95" s="1219"/>
      <c r="M95" s="1219"/>
      <c r="N95" s="1219"/>
      <c r="O95" s="1219"/>
      <c r="P95" s="1219"/>
      <c r="Q95" s="1220"/>
    </row>
    <row r="96" spans="1:17" ht="18">
      <c r="A96" s="1200"/>
      <c r="B96" s="1146" t="s">
        <v>212</v>
      </c>
      <c r="C96" s="1147"/>
      <c r="D96" s="84"/>
      <c r="E96" s="1185" t="e">
        <f>#REF!</f>
        <v>#REF!</v>
      </c>
      <c r="F96" s="1186"/>
      <c r="G96" s="1186"/>
      <c r="H96" s="1186"/>
      <c r="I96" s="1186"/>
      <c r="J96" s="1186"/>
      <c r="K96" s="1186"/>
      <c r="L96" s="1186"/>
      <c r="M96" s="1186"/>
      <c r="N96" s="1186"/>
      <c r="O96" s="1186"/>
      <c r="P96" s="1186"/>
      <c r="Q96" s="1187"/>
    </row>
    <row r="97" spans="1:17" ht="18">
      <c r="A97" s="1198">
        <v>19</v>
      </c>
      <c r="B97" s="1201" t="s">
        <v>213</v>
      </c>
      <c r="C97" s="1202"/>
      <c r="D97" s="84"/>
      <c r="E97" s="1203"/>
      <c r="F97" s="1204"/>
      <c r="G97" s="1204"/>
      <c r="H97" s="1204"/>
      <c r="I97" s="1204"/>
      <c r="J97" s="1204"/>
      <c r="K97" s="1204"/>
      <c r="L97" s="1204"/>
      <c r="M97" s="1204"/>
      <c r="N97" s="1204"/>
      <c r="O97" s="1204"/>
      <c r="P97" s="1204"/>
      <c r="Q97" s="1205"/>
    </row>
    <row r="98" spans="1:17" ht="18">
      <c r="A98" s="1199"/>
      <c r="B98" s="1146" t="s">
        <v>214</v>
      </c>
      <c r="C98" s="1147"/>
      <c r="D98" s="66"/>
      <c r="E98" s="1185" t="e">
        <f>#REF!</f>
        <v>#REF!</v>
      </c>
      <c r="F98" s="1186"/>
      <c r="G98" s="1186"/>
      <c r="H98" s="1186"/>
      <c r="I98" s="1186"/>
      <c r="J98" s="1186"/>
      <c r="K98" s="1186"/>
      <c r="L98" s="1186"/>
      <c r="M98" s="1186"/>
      <c r="N98" s="1186"/>
      <c r="O98" s="1186"/>
      <c r="P98" s="1186"/>
      <c r="Q98" s="1187"/>
    </row>
    <row r="99" spans="1:17" ht="18">
      <c r="A99" s="1199"/>
      <c r="B99" s="1146" t="s">
        <v>215</v>
      </c>
      <c r="C99" s="1147"/>
      <c r="D99" s="66"/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">
      <c r="A100" s="1200"/>
      <c r="B100" s="1146" t="s">
        <v>216</v>
      </c>
      <c r="C100" s="1147"/>
      <c r="D100" s="66" t="s">
        <v>187</v>
      </c>
      <c r="E100" s="1185" t="e">
        <f>#REF!</f>
        <v>#REF!</v>
      </c>
      <c r="F100" s="1186"/>
      <c r="G100" s="1186"/>
      <c r="H100" s="1186"/>
      <c r="I100" s="1186"/>
      <c r="J100" s="1186"/>
      <c r="K100" s="1186"/>
      <c r="L100" s="1186"/>
      <c r="M100" s="1186"/>
      <c r="N100" s="1186"/>
      <c r="O100" s="1186"/>
      <c r="P100" s="1186"/>
      <c r="Q100" s="1187"/>
    </row>
    <row r="101" spans="1:17" ht="18">
      <c r="A101" s="85">
        <v>21</v>
      </c>
      <c r="B101" s="1201" t="s">
        <v>217</v>
      </c>
      <c r="C101" s="1202"/>
      <c r="D101" s="66"/>
      <c r="E101" s="1185" t="e">
        <f>#REF!</f>
        <v>#REF!</v>
      </c>
      <c r="F101" s="1186"/>
      <c r="G101" s="1186"/>
      <c r="H101" s="1186"/>
      <c r="I101" s="1186"/>
      <c r="J101" s="1186"/>
      <c r="K101" s="1186"/>
      <c r="L101" s="1186"/>
      <c r="M101" s="1186"/>
      <c r="N101" s="1186"/>
      <c r="O101" s="1186"/>
      <c r="P101" s="1186"/>
      <c r="Q101" s="1187"/>
    </row>
    <row r="102" spans="1:17" ht="18.600000000000001" thickBot="1">
      <c r="A102" s="86">
        <v>22</v>
      </c>
      <c r="B102" s="1221" t="s">
        <v>218</v>
      </c>
      <c r="C102" s="1222"/>
      <c r="D102" s="87"/>
      <c r="E102" s="1223" t="e">
        <f>#REF!</f>
        <v>#REF!</v>
      </c>
      <c r="F102" s="1224"/>
      <c r="G102" s="1224"/>
      <c r="H102" s="1224"/>
      <c r="I102" s="1224"/>
      <c r="J102" s="1224"/>
      <c r="K102" s="1224"/>
      <c r="L102" s="1224"/>
      <c r="M102" s="1224"/>
      <c r="N102" s="1224"/>
      <c r="O102" s="1224"/>
      <c r="P102" s="1224"/>
      <c r="Q102" s="1225"/>
    </row>
  </sheetData>
  <mergeCells count="141">
    <mergeCell ref="B101:C101"/>
    <mergeCell ref="E101:Q101"/>
    <mergeCell ref="B102:C102"/>
    <mergeCell ref="E102:Q102"/>
    <mergeCell ref="A97:A100"/>
    <mergeCell ref="B97:C97"/>
    <mergeCell ref="E97:Q97"/>
    <mergeCell ref="B98:C98"/>
    <mergeCell ref="E98:Q98"/>
    <mergeCell ref="B99:C99"/>
    <mergeCell ref="E99:Q99"/>
    <mergeCell ref="B100:C100"/>
    <mergeCell ref="E100:Q100"/>
    <mergeCell ref="B92:C92"/>
    <mergeCell ref="A93:A96"/>
    <mergeCell ref="B93:C93"/>
    <mergeCell ref="E93:Q93"/>
    <mergeCell ref="B94:C94"/>
    <mergeCell ref="E94:Q94"/>
    <mergeCell ref="B95:C95"/>
    <mergeCell ref="A88:A92"/>
    <mergeCell ref="B88:C88"/>
    <mergeCell ref="E88:Q88"/>
    <mergeCell ref="B89:C89"/>
    <mergeCell ref="E89:Q92"/>
    <mergeCell ref="B90:C90"/>
    <mergeCell ref="B91:C91"/>
    <mergeCell ref="E95:Q95"/>
    <mergeCell ref="B96:C96"/>
    <mergeCell ref="E96:Q96"/>
    <mergeCell ref="B82:C82"/>
    <mergeCell ref="E82:Q82"/>
    <mergeCell ref="B83:C83"/>
    <mergeCell ref="E83:Q83"/>
    <mergeCell ref="A84:A87"/>
    <mergeCell ref="B84:C84"/>
    <mergeCell ref="E84:Q84"/>
    <mergeCell ref="B85:C85"/>
    <mergeCell ref="E85:Q85"/>
    <mergeCell ref="B86:C86"/>
    <mergeCell ref="E86:Q86"/>
    <mergeCell ref="B87:C87"/>
    <mergeCell ref="E87:Q87"/>
    <mergeCell ref="B75:C75"/>
    <mergeCell ref="E75:Q75"/>
    <mergeCell ref="B76:C76"/>
    <mergeCell ref="E76:Q76"/>
    <mergeCell ref="B77:C77"/>
    <mergeCell ref="E77:Q77"/>
    <mergeCell ref="B78:C78"/>
    <mergeCell ref="E78:Q78"/>
    <mergeCell ref="A79:A81"/>
    <mergeCell ref="B79:C79"/>
    <mergeCell ref="E79:Q79"/>
    <mergeCell ref="B80:C80"/>
    <mergeCell ref="E80:Q80"/>
    <mergeCell ref="B81:C81"/>
    <mergeCell ref="E81:Q81"/>
    <mergeCell ref="B72:C72"/>
    <mergeCell ref="E72:Q72"/>
    <mergeCell ref="A73:A74"/>
    <mergeCell ref="B73:C73"/>
    <mergeCell ref="E73:Q73"/>
    <mergeCell ref="B74:C74"/>
    <mergeCell ref="E74:Q74"/>
    <mergeCell ref="A68:A72"/>
    <mergeCell ref="B68:C68"/>
    <mergeCell ref="E68:Q68"/>
    <mergeCell ref="B69:C69"/>
    <mergeCell ref="E69:Q69"/>
    <mergeCell ref="B65:C65"/>
    <mergeCell ref="E65:Q65"/>
    <mergeCell ref="B66:C66"/>
    <mergeCell ref="E66:Q66"/>
    <mergeCell ref="B67:C67"/>
    <mergeCell ref="E67:Q67"/>
    <mergeCell ref="B70:C70"/>
    <mergeCell ref="E70:Q70"/>
    <mergeCell ref="B71:C71"/>
    <mergeCell ref="E71:Q71"/>
    <mergeCell ref="B55:C55"/>
    <mergeCell ref="H55:I55"/>
    <mergeCell ref="L55:M55"/>
    <mergeCell ref="O55:P55"/>
    <mergeCell ref="Q55:R55"/>
    <mergeCell ref="A64:C64"/>
    <mergeCell ref="E64:Q64"/>
    <mergeCell ref="B56:C56"/>
    <mergeCell ref="H56:I56"/>
    <mergeCell ref="L56:M56"/>
    <mergeCell ref="O56:P56"/>
    <mergeCell ref="Q56:R56"/>
    <mergeCell ref="B53:C53"/>
    <mergeCell ref="H53:I53"/>
    <mergeCell ref="L53:M53"/>
    <mergeCell ref="O53:P53"/>
    <mergeCell ref="Q53:R53"/>
    <mergeCell ref="B54:C54"/>
    <mergeCell ref="H54:I54"/>
    <mergeCell ref="L54:M54"/>
    <mergeCell ref="O54:P54"/>
    <mergeCell ref="Q54:R54"/>
    <mergeCell ref="B51:C51"/>
    <mergeCell ref="H51:I51"/>
    <mergeCell ref="L51:M51"/>
    <mergeCell ref="O51:P51"/>
    <mergeCell ref="Q51:R51"/>
    <mergeCell ref="B52:C52"/>
    <mergeCell ref="H52:I52"/>
    <mergeCell ref="L52:M52"/>
    <mergeCell ref="O52:P52"/>
    <mergeCell ref="Q52:R52"/>
    <mergeCell ref="G48:R48"/>
    <mergeCell ref="A49:A50"/>
    <mergeCell ref="B49:C50"/>
    <mergeCell ref="D49:F49"/>
    <mergeCell ref="G49:J49"/>
    <mergeCell ref="K49:N49"/>
    <mergeCell ref="O49:R49"/>
    <mergeCell ref="H50:I50"/>
    <mergeCell ref="L50:M50"/>
    <mergeCell ref="O50:P50"/>
    <mergeCell ref="Q50:R50"/>
    <mergeCell ref="R12:R28"/>
    <mergeCell ref="C15:C18"/>
    <mergeCell ref="C19:C28"/>
    <mergeCell ref="B29:B45"/>
    <mergeCell ref="C29:C31"/>
    <mergeCell ref="Q29:Q45"/>
    <mergeCell ref="C32:C35"/>
    <mergeCell ref="C36:C45"/>
    <mergeCell ref="R29:R45"/>
    <mergeCell ref="E7:F7"/>
    <mergeCell ref="E9:K9"/>
    <mergeCell ref="P9:P11"/>
    <mergeCell ref="G10:I10"/>
    <mergeCell ref="J10:J11"/>
    <mergeCell ref="K10:K11"/>
    <mergeCell ref="B12:B28"/>
    <mergeCell ref="C12:C14"/>
    <mergeCell ref="Q12:Q28"/>
  </mergeCells>
  <phoneticPr fontId="42" type="noConversion"/>
  <printOptions horizontalCentered="1"/>
  <pageMargins left="0.2" right="0.2" top="0.2" bottom="0.2" header="0.31" footer="0.31"/>
  <pageSetup paperSize="9" scale="64" orientation="landscape" r:id="rId1"/>
  <headerFooter alignWithMargins="0">
    <oddFooter>&amp;L&amp;F &amp;A&amp;C&amp;P of &amp;N&amp;R&amp;D &amp;T</oddFooter>
  </headerFooter>
  <rowBreaks count="1" manualBreakCount="1">
    <brk id="63" max="1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159"/>
  <sheetViews>
    <sheetView tabSelected="1" zoomScale="75" zoomScaleNormal="75" zoomScaleSheetLayoutView="62" workbookViewId="0">
      <selection activeCell="O142" sqref="O142"/>
    </sheetView>
  </sheetViews>
  <sheetFormatPr defaultColWidth="9" defaultRowHeight="13.8"/>
  <cols>
    <col min="1" max="1" width="5.59765625" style="936" customWidth="1"/>
    <col min="2" max="2" width="18.19921875" style="940" customWidth="1"/>
    <col min="3" max="3" width="7.59765625" style="940" customWidth="1"/>
    <col min="4" max="4" width="13.69921875" style="940" customWidth="1"/>
    <col min="5" max="5" width="13.19921875" style="940" customWidth="1"/>
    <col min="6" max="6" width="9.59765625" style="940" customWidth="1"/>
    <col min="7" max="7" width="12.5" style="940" customWidth="1"/>
    <col min="8" max="8" width="14.19921875" style="940" customWidth="1"/>
    <col min="9" max="9" width="31.5" style="940" customWidth="1"/>
    <col min="10" max="10" width="46" style="940" customWidth="1"/>
    <col min="11" max="11" width="13" style="940" customWidth="1"/>
    <col min="12" max="12" width="2.59765625" style="940" customWidth="1"/>
    <col min="13" max="13" width="4.09765625" style="940" bestFit="1" customWidth="1"/>
    <col min="14" max="14" width="6.59765625" style="940" customWidth="1"/>
    <col min="15" max="15" width="6.296875" style="940" customWidth="1"/>
    <col min="16" max="16" width="6.09765625" style="940" customWidth="1"/>
    <col min="17" max="17" width="6.5" style="940" customWidth="1"/>
    <col min="18" max="18" width="6.69921875" style="940" customWidth="1"/>
    <col min="19" max="20" width="3.69921875" style="940" bestFit="1" customWidth="1"/>
    <col min="21" max="21" width="4" style="940" customWidth="1"/>
    <col min="22" max="22" width="5.69921875" style="940" customWidth="1"/>
    <col min="23" max="16384" width="9" style="940"/>
  </cols>
  <sheetData>
    <row r="1" spans="1:12">
      <c r="B1" s="937"/>
      <c r="C1" s="937"/>
      <c r="D1" s="938"/>
      <c r="E1" s="938" t="s">
        <v>50</v>
      </c>
      <c r="F1" s="937"/>
      <c r="G1" s="937"/>
      <c r="H1" s="937"/>
      <c r="I1" s="939"/>
    </row>
    <row r="2" spans="1:12">
      <c r="B2" s="937"/>
      <c r="C2" s="937"/>
      <c r="D2" s="941"/>
      <c r="E2" s="941" t="s">
        <v>51</v>
      </c>
      <c r="F2" s="937"/>
      <c r="G2" s="937"/>
      <c r="H2" s="937"/>
      <c r="I2" s="939"/>
    </row>
    <row r="3" spans="1:12">
      <c r="B3" s="942"/>
      <c r="C3" s="942"/>
      <c r="D3" s="938"/>
      <c r="E3" s="943" t="s">
        <v>52</v>
      </c>
      <c r="F3" s="942"/>
      <c r="G3" s="942"/>
      <c r="H3" s="942"/>
      <c r="I3" s="938"/>
    </row>
    <row r="4" spans="1:12">
      <c r="B4" s="942"/>
      <c r="C4" s="942"/>
      <c r="D4" s="938"/>
      <c r="E4" s="943" t="s">
        <v>53</v>
      </c>
      <c r="F4" s="942"/>
      <c r="G4" s="942"/>
      <c r="H4" s="942"/>
      <c r="I4" s="938" t="s">
        <v>834</v>
      </c>
      <c r="J4" s="944"/>
    </row>
    <row r="5" spans="1:12">
      <c r="B5" s="942"/>
      <c r="C5" s="942"/>
      <c r="D5" s="938"/>
      <c r="E5" s="943" t="s">
        <v>737</v>
      </c>
      <c r="F5" s="942"/>
      <c r="G5" s="942"/>
      <c r="H5" s="942"/>
      <c r="I5" s="938" t="s">
        <v>785</v>
      </c>
      <c r="J5" s="938"/>
    </row>
    <row r="6" spans="1:12" ht="14.4" thickBot="1">
      <c r="B6" s="942"/>
      <c r="C6" s="942"/>
      <c r="D6" s="942"/>
      <c r="E6" s="942"/>
      <c r="F6" s="942"/>
      <c r="G6" s="942"/>
      <c r="H6" s="942"/>
      <c r="I6" s="938" t="s">
        <v>422</v>
      </c>
    </row>
    <row r="7" spans="1:12" ht="14.4" thickBot="1">
      <c r="A7" s="941" t="s">
        <v>55</v>
      </c>
      <c r="B7" s="942"/>
      <c r="C7" s="938" t="s">
        <v>56</v>
      </c>
      <c r="D7" s="945"/>
      <c r="E7" s="1411" t="s">
        <v>57</v>
      </c>
      <c r="F7" s="1412"/>
      <c r="G7" s="944"/>
      <c r="H7" s="944" t="s">
        <v>58</v>
      </c>
      <c r="I7" s="938" t="s">
        <v>743</v>
      </c>
      <c r="J7" s="946"/>
    </row>
    <row r="8" spans="1:12" ht="14.4" thickBot="1">
      <c r="A8" s="941" t="s">
        <v>60</v>
      </c>
      <c r="B8" s="938"/>
      <c r="C8" s="942"/>
      <c r="D8" s="942"/>
      <c r="E8" s="942"/>
      <c r="F8" s="942"/>
      <c r="G8" s="942"/>
      <c r="H8" s="942"/>
      <c r="I8" s="938" t="s">
        <v>424</v>
      </c>
      <c r="J8" s="947"/>
    </row>
    <row r="9" spans="1:12" ht="14.4" thickBot="1">
      <c r="A9" s="948"/>
      <c r="B9" s="949"/>
      <c r="C9" s="950" t="s">
        <v>61</v>
      </c>
      <c r="D9" s="949" t="s">
        <v>62</v>
      </c>
      <c r="E9" s="1413" t="s">
        <v>63</v>
      </c>
      <c r="F9" s="1414"/>
      <c r="G9" s="1414"/>
      <c r="H9" s="1415"/>
      <c r="I9" s="951" t="s">
        <v>69</v>
      </c>
      <c r="J9" s="952"/>
    </row>
    <row r="10" spans="1:12" ht="21.6" customHeight="1">
      <c r="A10" s="948" t="s">
        <v>70</v>
      </c>
      <c r="B10" s="953" t="s">
        <v>71</v>
      </c>
      <c r="C10" s="954" t="s">
        <v>72</v>
      </c>
      <c r="D10" s="955" t="s">
        <v>73</v>
      </c>
      <c r="E10" s="956" t="s">
        <v>74</v>
      </c>
      <c r="F10" s="956"/>
      <c r="G10" s="1416" t="s">
        <v>878</v>
      </c>
      <c r="H10" s="1418" t="s">
        <v>77</v>
      </c>
      <c r="I10" s="958"/>
      <c r="J10" s="959"/>
    </row>
    <row r="11" spans="1:12" ht="25.35" customHeight="1" thickBot="1">
      <c r="A11" s="960"/>
      <c r="B11" s="961"/>
      <c r="C11" s="962"/>
      <c r="D11" s="961"/>
      <c r="E11" s="963" t="s">
        <v>82</v>
      </c>
      <c r="F11" s="964" t="s">
        <v>83</v>
      </c>
      <c r="G11" s="1417"/>
      <c r="H11" s="1419"/>
      <c r="I11" s="965" t="s">
        <v>88</v>
      </c>
      <c r="J11" s="966" t="s">
        <v>89</v>
      </c>
    </row>
    <row r="12" spans="1:12" ht="15" customHeight="1" thickTop="1">
      <c r="A12" s="967">
        <v>1</v>
      </c>
      <c r="B12" s="1465" t="s">
        <v>738</v>
      </c>
      <c r="C12" s="1420" t="s">
        <v>61</v>
      </c>
      <c r="D12" s="1036" t="s">
        <v>739</v>
      </c>
      <c r="E12" s="968">
        <v>3270</v>
      </c>
      <c r="F12" s="969" t="str">
        <f t="shared" ref="F12:F28" si="0">LEFT(D12,1)</f>
        <v>J</v>
      </c>
      <c r="G12" s="1044">
        <v>3298</v>
      </c>
      <c r="H12" s="1045">
        <v>1649</v>
      </c>
      <c r="I12" s="1434" t="s">
        <v>835</v>
      </c>
      <c r="J12" s="1437" t="s">
        <v>838</v>
      </c>
      <c r="K12" s="1458" t="s">
        <v>425</v>
      </c>
      <c r="L12" s="970"/>
    </row>
    <row r="13" spans="1:12" ht="15" customHeight="1">
      <c r="A13" s="971">
        <f>A12+1</f>
        <v>2</v>
      </c>
      <c r="B13" s="1466"/>
      <c r="C13" s="1421"/>
      <c r="D13" s="1037" t="s">
        <v>740</v>
      </c>
      <c r="E13" s="972">
        <v>2580</v>
      </c>
      <c r="F13" s="973" t="str">
        <f t="shared" si="0"/>
        <v>C</v>
      </c>
      <c r="G13" s="1046">
        <v>2662</v>
      </c>
      <c r="H13" s="1047">
        <v>1331</v>
      </c>
      <c r="I13" s="1435"/>
      <c r="J13" s="1438"/>
      <c r="K13" s="1459"/>
      <c r="L13" s="970"/>
    </row>
    <row r="14" spans="1:12" ht="15" customHeight="1">
      <c r="A14" s="971">
        <f t="shared" ref="A14:A58" si="1">A13+1</f>
        <v>3</v>
      </c>
      <c r="B14" s="1466"/>
      <c r="C14" s="1421"/>
      <c r="D14" s="1037" t="s">
        <v>741</v>
      </c>
      <c r="E14" s="975">
        <v>1870</v>
      </c>
      <c r="F14" s="973" t="str">
        <f t="shared" si="0"/>
        <v>D</v>
      </c>
      <c r="G14" s="1046">
        <v>2246</v>
      </c>
      <c r="H14" s="1047">
        <v>1123</v>
      </c>
      <c r="I14" s="1435"/>
      <c r="J14" s="1438"/>
      <c r="K14" s="1459"/>
      <c r="L14" s="970"/>
    </row>
    <row r="15" spans="1:12" ht="15" customHeight="1">
      <c r="A15" s="971">
        <f t="shared" si="1"/>
        <v>4</v>
      </c>
      <c r="B15" s="1466"/>
      <c r="C15" s="1421"/>
      <c r="D15" s="1037" t="s">
        <v>742</v>
      </c>
      <c r="E15" s="972"/>
      <c r="F15" s="973" t="str">
        <f t="shared" si="0"/>
        <v>D</v>
      </c>
      <c r="G15" s="1046">
        <v>1862</v>
      </c>
      <c r="H15" s="1047">
        <v>931</v>
      </c>
      <c r="I15" s="1435"/>
      <c r="J15" s="1438"/>
      <c r="K15" s="1459"/>
      <c r="L15" s="970"/>
    </row>
    <row r="16" spans="1:12" ht="15" customHeight="1">
      <c r="A16" s="976">
        <f t="shared" si="1"/>
        <v>5</v>
      </c>
      <c r="B16" s="1466"/>
      <c r="C16" s="1421"/>
      <c r="D16" s="1038" t="s">
        <v>787</v>
      </c>
      <c r="E16" s="977">
        <v>1600</v>
      </c>
      <c r="F16" s="978" t="str">
        <f t="shared" si="0"/>
        <v>D</v>
      </c>
      <c r="G16" s="1048">
        <v>1468</v>
      </c>
      <c r="H16" s="1049">
        <v>734</v>
      </c>
      <c r="I16" s="1435"/>
      <c r="J16" s="1438"/>
      <c r="K16" s="1460"/>
      <c r="L16" s="970"/>
    </row>
    <row r="17" spans="1:31" ht="15" customHeight="1">
      <c r="A17" s="979">
        <f t="shared" si="1"/>
        <v>6</v>
      </c>
      <c r="B17" s="1466"/>
      <c r="C17" s="1421"/>
      <c r="D17" s="1039" t="s">
        <v>744</v>
      </c>
      <c r="E17" s="980">
        <v>2140</v>
      </c>
      <c r="F17" s="981" t="str">
        <f t="shared" si="0"/>
        <v>W</v>
      </c>
      <c r="G17" s="1050">
        <v>2280</v>
      </c>
      <c r="H17" s="1051">
        <v>1140</v>
      </c>
      <c r="I17" s="1435"/>
      <c r="J17" s="1438"/>
      <c r="K17" s="1461" t="s">
        <v>426</v>
      </c>
      <c r="L17" s="970"/>
    </row>
    <row r="18" spans="1:31" ht="15" customHeight="1">
      <c r="A18" s="971">
        <f t="shared" si="1"/>
        <v>7</v>
      </c>
      <c r="B18" s="1466"/>
      <c r="C18" s="1421"/>
      <c r="D18" s="1037" t="s">
        <v>745</v>
      </c>
      <c r="E18" s="972">
        <v>1430</v>
      </c>
      <c r="F18" s="973" t="str">
        <f t="shared" si="0"/>
        <v>U</v>
      </c>
      <c r="G18" s="1046">
        <v>1360</v>
      </c>
      <c r="H18" s="1047">
        <v>680</v>
      </c>
      <c r="I18" s="1435"/>
      <c r="J18" s="1438"/>
      <c r="K18" s="1459"/>
      <c r="L18" s="970"/>
    </row>
    <row r="19" spans="1:31" ht="15" customHeight="1">
      <c r="A19" s="971">
        <f t="shared" si="1"/>
        <v>8</v>
      </c>
      <c r="B19" s="1466"/>
      <c r="C19" s="1421"/>
      <c r="D19" s="1037" t="s">
        <v>746</v>
      </c>
      <c r="E19" s="972">
        <v>1070</v>
      </c>
      <c r="F19" s="973" t="str">
        <f t="shared" si="0"/>
        <v>A</v>
      </c>
      <c r="G19" s="1046">
        <v>1108</v>
      </c>
      <c r="H19" s="1047">
        <v>554</v>
      </c>
      <c r="I19" s="1435"/>
      <c r="J19" s="1438"/>
      <c r="K19" s="1459"/>
      <c r="L19" s="970"/>
    </row>
    <row r="20" spans="1:31" ht="15" customHeight="1">
      <c r="A20" s="971">
        <f t="shared" si="1"/>
        <v>9</v>
      </c>
      <c r="B20" s="1466"/>
      <c r="C20" s="1421"/>
      <c r="D20" s="1037" t="s">
        <v>747</v>
      </c>
      <c r="E20" s="972">
        <v>900</v>
      </c>
      <c r="F20" s="973" t="str">
        <f t="shared" si="0"/>
        <v>E</v>
      </c>
      <c r="G20" s="1046">
        <v>900</v>
      </c>
      <c r="H20" s="1047">
        <v>450</v>
      </c>
      <c r="I20" s="1435"/>
      <c r="J20" s="1438"/>
      <c r="K20" s="1459"/>
      <c r="L20" s="970"/>
    </row>
    <row r="21" spans="1:31" ht="15" customHeight="1">
      <c r="A21" s="971">
        <f t="shared" si="1"/>
        <v>10</v>
      </c>
      <c r="B21" s="1466"/>
      <c r="C21" s="1421"/>
      <c r="D21" s="1037" t="s">
        <v>760</v>
      </c>
      <c r="E21" s="972"/>
      <c r="F21" s="973" t="str">
        <f t="shared" si="0"/>
        <v>E</v>
      </c>
      <c r="G21" s="1046">
        <v>844</v>
      </c>
      <c r="H21" s="1047">
        <v>422</v>
      </c>
      <c r="I21" s="1435"/>
      <c r="J21" s="1438"/>
      <c r="K21" s="1459"/>
      <c r="L21" s="970"/>
    </row>
    <row r="22" spans="1:31" ht="15" customHeight="1">
      <c r="A22" s="976">
        <f t="shared" si="1"/>
        <v>11</v>
      </c>
      <c r="B22" s="1466"/>
      <c r="C22" s="1421"/>
      <c r="D22" s="1038" t="s">
        <v>788</v>
      </c>
      <c r="E22" s="977">
        <v>820</v>
      </c>
      <c r="F22" s="978" t="str">
        <f t="shared" si="0"/>
        <v>E</v>
      </c>
      <c r="G22" s="1048">
        <v>778</v>
      </c>
      <c r="H22" s="1049">
        <v>389</v>
      </c>
      <c r="I22" s="1435"/>
      <c r="J22" s="1438"/>
      <c r="K22" s="1460"/>
      <c r="L22" s="970"/>
    </row>
    <row r="23" spans="1:31" ht="15" customHeight="1">
      <c r="A23" s="979">
        <f t="shared" si="1"/>
        <v>12</v>
      </c>
      <c r="B23" s="1466"/>
      <c r="C23" s="1421"/>
      <c r="D23" s="1039" t="s">
        <v>748</v>
      </c>
      <c r="E23" s="980">
        <v>1530</v>
      </c>
      <c r="F23" s="981" t="str">
        <f t="shared" si="0"/>
        <v>Y</v>
      </c>
      <c r="G23" s="1050">
        <v>1632</v>
      </c>
      <c r="H23" s="1051">
        <v>816</v>
      </c>
      <c r="I23" s="1435"/>
      <c r="J23" s="1438"/>
      <c r="K23" s="1423" t="s">
        <v>427</v>
      </c>
      <c r="L23" s="970"/>
    </row>
    <row r="24" spans="1:31" ht="15" customHeight="1">
      <c r="A24" s="971">
        <f t="shared" si="1"/>
        <v>13</v>
      </c>
      <c r="B24" s="1466"/>
      <c r="C24" s="1421"/>
      <c r="D24" s="1037" t="s">
        <v>749</v>
      </c>
      <c r="E24" s="972">
        <v>1290</v>
      </c>
      <c r="F24" s="983" t="str">
        <f t="shared" si="0"/>
        <v>B</v>
      </c>
      <c r="G24" s="1046">
        <v>1348</v>
      </c>
      <c r="H24" s="1047">
        <v>674</v>
      </c>
      <c r="I24" s="1435"/>
      <c r="J24" s="1438"/>
      <c r="K24" s="1424"/>
      <c r="L24" s="970"/>
    </row>
    <row r="25" spans="1:31" ht="15" customHeight="1">
      <c r="A25" s="971">
        <f t="shared" si="1"/>
        <v>14</v>
      </c>
      <c r="B25" s="1466"/>
      <c r="C25" s="1421"/>
      <c r="D25" s="1037" t="s">
        <v>750</v>
      </c>
      <c r="E25" s="972">
        <v>1080</v>
      </c>
      <c r="F25" s="983" t="str">
        <f t="shared" si="0"/>
        <v>M</v>
      </c>
      <c r="G25" s="1046">
        <v>1096</v>
      </c>
      <c r="H25" s="1047">
        <v>548</v>
      </c>
      <c r="I25" s="1435"/>
      <c r="J25" s="1438"/>
      <c r="K25" s="1424"/>
      <c r="L25" s="970"/>
    </row>
    <row r="26" spans="1:31" ht="15" customHeight="1">
      <c r="A26" s="971">
        <f t="shared" si="1"/>
        <v>15</v>
      </c>
      <c r="B26" s="1466"/>
      <c r="C26" s="1421"/>
      <c r="D26" s="1037" t="s">
        <v>761</v>
      </c>
      <c r="E26" s="972"/>
      <c r="F26" s="973" t="str">
        <f t="shared" si="0"/>
        <v>M</v>
      </c>
      <c r="G26" s="1046">
        <v>920</v>
      </c>
      <c r="H26" s="1047">
        <v>460</v>
      </c>
      <c r="I26" s="1435"/>
      <c r="J26" s="1438"/>
      <c r="K26" s="1424"/>
      <c r="L26" s="970"/>
    </row>
    <row r="27" spans="1:31" ht="15" customHeight="1">
      <c r="A27" s="971">
        <f t="shared" si="1"/>
        <v>16</v>
      </c>
      <c r="B27" s="1466"/>
      <c r="C27" s="1421"/>
      <c r="D27" s="1037" t="s">
        <v>762</v>
      </c>
      <c r="E27" s="972"/>
      <c r="F27" s="973" t="str">
        <f t="shared" si="0"/>
        <v>M</v>
      </c>
      <c r="G27" s="1046">
        <v>768</v>
      </c>
      <c r="H27" s="1047">
        <v>384</v>
      </c>
      <c r="I27" s="1435"/>
      <c r="J27" s="1439" t="s">
        <v>839</v>
      </c>
      <c r="K27" s="1424"/>
      <c r="L27" s="970"/>
    </row>
    <row r="28" spans="1:31" ht="15" customHeight="1">
      <c r="A28" s="971">
        <f t="shared" si="1"/>
        <v>17</v>
      </c>
      <c r="B28" s="1466"/>
      <c r="C28" s="1421"/>
      <c r="D28" s="1037" t="s">
        <v>763</v>
      </c>
      <c r="E28" s="972"/>
      <c r="F28" s="973" t="str">
        <f t="shared" si="0"/>
        <v>M</v>
      </c>
      <c r="G28" s="1046">
        <v>680</v>
      </c>
      <c r="H28" s="1047">
        <v>340</v>
      </c>
      <c r="I28" s="1435"/>
      <c r="J28" s="1439"/>
      <c r="K28" s="1424"/>
      <c r="L28" s="970"/>
      <c r="Z28" s="984"/>
      <c r="AC28" s="984"/>
      <c r="AD28" s="940" t="s">
        <v>836</v>
      </c>
      <c r="AE28" s="984">
        <v>46397</v>
      </c>
    </row>
    <row r="29" spans="1:31" ht="15" customHeight="1">
      <c r="A29" s="971">
        <f t="shared" si="1"/>
        <v>18</v>
      </c>
      <c r="B29" s="1466"/>
      <c r="C29" s="1421"/>
      <c r="D29" s="1037" t="s">
        <v>751</v>
      </c>
      <c r="E29" s="972">
        <v>860</v>
      </c>
      <c r="F29" s="973" t="str">
        <f>LEFT(D29,1)</f>
        <v>K</v>
      </c>
      <c r="G29" s="1046">
        <v>834</v>
      </c>
      <c r="H29" s="1047">
        <v>417</v>
      </c>
      <c r="I29" s="1435"/>
      <c r="J29" s="1439"/>
      <c r="K29" s="1424"/>
      <c r="L29" s="970"/>
      <c r="AD29" s="940" t="s">
        <v>837</v>
      </c>
    </row>
    <row r="30" spans="1:31" ht="15" customHeight="1">
      <c r="A30" s="971">
        <f t="shared" si="1"/>
        <v>19</v>
      </c>
      <c r="B30" s="1466"/>
      <c r="C30" s="1421"/>
      <c r="D30" s="1037" t="s">
        <v>764</v>
      </c>
      <c r="E30" s="972"/>
      <c r="F30" s="973" t="str">
        <f t="shared" ref="F30:F58" si="2">LEFT(D30,1)</f>
        <v>K</v>
      </c>
      <c r="G30" s="1046">
        <v>724</v>
      </c>
      <c r="H30" s="1047">
        <v>362</v>
      </c>
      <c r="I30" s="1435"/>
      <c r="J30" s="1439"/>
      <c r="K30" s="1424"/>
      <c r="L30" s="970"/>
    </row>
    <row r="31" spans="1:31" ht="15" customHeight="1">
      <c r="A31" s="971">
        <f t="shared" si="1"/>
        <v>20</v>
      </c>
      <c r="B31" s="1466"/>
      <c r="C31" s="1421"/>
      <c r="D31" s="1037" t="s">
        <v>780</v>
      </c>
      <c r="E31" s="972"/>
      <c r="F31" s="973" t="str">
        <f t="shared" si="2"/>
        <v>K</v>
      </c>
      <c r="G31" s="1046">
        <v>614</v>
      </c>
      <c r="H31" s="1047">
        <v>307</v>
      </c>
      <c r="I31" s="1435"/>
      <c r="J31" s="1439"/>
      <c r="K31" s="1424"/>
      <c r="L31" s="970"/>
      <c r="Y31" s="970"/>
      <c r="Z31" s="970"/>
      <c r="AA31" s="970"/>
      <c r="AB31" s="970"/>
      <c r="AC31" s="970"/>
      <c r="AD31" s="970"/>
    </row>
    <row r="32" spans="1:31" ht="15" customHeight="1">
      <c r="A32" s="971">
        <f t="shared" si="1"/>
        <v>21</v>
      </c>
      <c r="B32" s="1466"/>
      <c r="C32" s="1421"/>
      <c r="D32" s="1037" t="s">
        <v>752</v>
      </c>
      <c r="E32" s="972">
        <v>660</v>
      </c>
      <c r="F32" s="973" t="str">
        <f t="shared" si="2"/>
        <v>V</v>
      </c>
      <c r="G32" s="1046">
        <v>636</v>
      </c>
      <c r="H32" s="1047">
        <v>318</v>
      </c>
      <c r="I32" s="1435"/>
      <c r="J32" s="1439"/>
      <c r="K32" s="1424"/>
      <c r="L32" s="970"/>
      <c r="Y32" s="970"/>
    </row>
    <row r="33" spans="1:30" ht="15" customHeight="1">
      <c r="A33" s="971">
        <f t="shared" si="1"/>
        <v>22</v>
      </c>
      <c r="B33" s="1466"/>
      <c r="C33" s="1421"/>
      <c r="D33" s="1037" t="s">
        <v>781</v>
      </c>
      <c r="E33" s="972"/>
      <c r="F33" s="973" t="str">
        <f t="shared" si="2"/>
        <v>V</v>
      </c>
      <c r="G33" s="1046">
        <v>548</v>
      </c>
      <c r="H33" s="1047">
        <v>274</v>
      </c>
      <c r="I33" s="1435"/>
      <c r="J33" s="1439"/>
      <c r="K33" s="1424"/>
      <c r="L33" s="970"/>
      <c r="Y33" s="970"/>
    </row>
    <row r="34" spans="1:30" ht="15" customHeight="1">
      <c r="A34" s="971">
        <f t="shared" si="1"/>
        <v>23</v>
      </c>
      <c r="B34" s="1466"/>
      <c r="C34" s="1421"/>
      <c r="D34" s="1037" t="s">
        <v>782</v>
      </c>
      <c r="E34" s="972"/>
      <c r="F34" s="973" t="str">
        <f t="shared" si="2"/>
        <v>V</v>
      </c>
      <c r="G34" s="1046">
        <v>482</v>
      </c>
      <c r="H34" s="1047">
        <v>241</v>
      </c>
      <c r="I34" s="1435"/>
      <c r="J34" s="1439"/>
      <c r="K34" s="1424"/>
      <c r="L34" s="970"/>
      <c r="Y34" s="970"/>
    </row>
    <row r="35" spans="1:30" ht="15" customHeight="1">
      <c r="A35" s="971">
        <f t="shared" si="1"/>
        <v>24</v>
      </c>
      <c r="B35" s="1466"/>
      <c r="C35" s="1421"/>
      <c r="D35" s="1037" t="s">
        <v>783</v>
      </c>
      <c r="E35" s="972"/>
      <c r="F35" s="973" t="str">
        <f t="shared" si="2"/>
        <v>V</v>
      </c>
      <c r="G35" s="1046">
        <v>440</v>
      </c>
      <c r="H35" s="1047">
        <v>220</v>
      </c>
      <c r="I35" s="1435"/>
      <c r="J35" s="1439"/>
      <c r="K35" s="1424"/>
      <c r="L35" s="970"/>
      <c r="W35" s="1517"/>
      <c r="Y35" s="970"/>
    </row>
    <row r="36" spans="1:30" ht="15" customHeight="1">
      <c r="A36" s="971">
        <f t="shared" si="1"/>
        <v>25</v>
      </c>
      <c r="B36" s="1466"/>
      <c r="C36" s="1421"/>
      <c r="D36" s="1037" t="s">
        <v>784</v>
      </c>
      <c r="E36" s="972"/>
      <c r="F36" s="973" t="str">
        <f t="shared" ref="F36" si="3">LEFT(D36,1)</f>
        <v>V</v>
      </c>
      <c r="G36" s="1046">
        <v>396</v>
      </c>
      <c r="H36" s="1047">
        <v>198</v>
      </c>
      <c r="I36" s="1435"/>
      <c r="J36" s="1439"/>
      <c r="K36" s="1424"/>
      <c r="L36" s="970"/>
      <c r="W36" s="1517"/>
    </row>
    <row r="37" spans="1:30" ht="15" customHeight="1">
      <c r="A37" s="971">
        <f t="shared" si="1"/>
        <v>26</v>
      </c>
      <c r="B37" s="1466"/>
      <c r="C37" s="1421"/>
      <c r="D37" s="1037" t="s">
        <v>753</v>
      </c>
      <c r="E37" s="972">
        <v>540</v>
      </c>
      <c r="F37" s="973" t="str">
        <f t="shared" si="2"/>
        <v>T</v>
      </c>
      <c r="G37" s="1046">
        <v>538</v>
      </c>
      <c r="H37" s="1047">
        <v>269</v>
      </c>
      <c r="I37" s="1435"/>
      <c r="J37" s="1439"/>
      <c r="K37" s="1424"/>
      <c r="L37" s="970"/>
      <c r="W37" s="1517"/>
    </row>
    <row r="38" spans="1:30" ht="15" customHeight="1">
      <c r="A38" s="971">
        <f t="shared" si="1"/>
        <v>27</v>
      </c>
      <c r="B38" s="1466"/>
      <c r="C38" s="1421"/>
      <c r="D38" s="1040" t="s">
        <v>759</v>
      </c>
      <c r="E38" s="972">
        <v>380</v>
      </c>
      <c r="F38" s="973" t="str">
        <f t="shared" si="2"/>
        <v>T</v>
      </c>
      <c r="G38" s="1052">
        <v>460</v>
      </c>
      <c r="H38" s="1053">
        <v>230</v>
      </c>
      <c r="I38" s="1435"/>
      <c r="J38" s="1439"/>
      <c r="K38" s="1424"/>
      <c r="L38" s="970"/>
      <c r="W38" s="1517"/>
    </row>
    <row r="39" spans="1:30" ht="15" customHeight="1">
      <c r="A39" s="971">
        <f t="shared" si="1"/>
        <v>28</v>
      </c>
      <c r="B39" s="1466"/>
      <c r="C39" s="1421"/>
      <c r="D39" s="1040" t="s">
        <v>765</v>
      </c>
      <c r="E39" s="972"/>
      <c r="F39" s="973" t="str">
        <f t="shared" si="2"/>
        <v>T</v>
      </c>
      <c r="G39" s="1052">
        <v>396</v>
      </c>
      <c r="H39" s="1053">
        <v>198</v>
      </c>
      <c r="I39" s="1435"/>
      <c r="J39" s="1439"/>
      <c r="K39" s="1424"/>
      <c r="L39" s="970"/>
      <c r="W39" s="1517"/>
    </row>
    <row r="40" spans="1:30" ht="15" customHeight="1">
      <c r="A40" s="971">
        <f t="shared" si="1"/>
        <v>29</v>
      </c>
      <c r="B40" s="1466"/>
      <c r="C40" s="1421"/>
      <c r="D40" s="1040" t="s">
        <v>766</v>
      </c>
      <c r="E40" s="972"/>
      <c r="F40" s="973" t="str">
        <f t="shared" si="2"/>
        <v>T</v>
      </c>
      <c r="G40" s="1052">
        <v>352</v>
      </c>
      <c r="H40" s="1053">
        <v>176</v>
      </c>
      <c r="I40" s="1435"/>
      <c r="J40" s="1439"/>
      <c r="K40" s="1424"/>
      <c r="L40" s="970"/>
      <c r="W40" s="1517"/>
    </row>
    <row r="41" spans="1:30" ht="15" customHeight="1">
      <c r="A41" s="976">
        <f t="shared" si="1"/>
        <v>30</v>
      </c>
      <c r="B41" s="1466"/>
      <c r="C41" s="1421"/>
      <c r="D41" s="1041" t="s">
        <v>767</v>
      </c>
      <c r="E41" s="982"/>
      <c r="F41" s="985" t="str">
        <f t="shared" ref="F41" si="4">LEFT(D41,1)</f>
        <v>T</v>
      </c>
      <c r="G41" s="1054">
        <v>308</v>
      </c>
      <c r="H41" s="1055">
        <v>154</v>
      </c>
      <c r="I41" s="1435"/>
      <c r="J41" s="1439"/>
      <c r="K41" s="1425"/>
      <c r="L41" s="970"/>
      <c r="W41" s="1517"/>
    </row>
    <row r="42" spans="1:30" ht="15" customHeight="1">
      <c r="A42" s="979">
        <f t="shared" si="1"/>
        <v>31</v>
      </c>
      <c r="B42" s="1466"/>
      <c r="C42" s="1421"/>
      <c r="D42" s="1042" t="s">
        <v>754</v>
      </c>
      <c r="E42" s="986">
        <v>600</v>
      </c>
      <c r="F42" s="987" t="str">
        <f t="shared" si="2"/>
        <v>R</v>
      </c>
      <c r="G42" s="1056">
        <v>768</v>
      </c>
      <c r="H42" s="1057">
        <v>384</v>
      </c>
      <c r="I42" s="1435"/>
      <c r="J42" s="1439"/>
      <c r="K42" s="1462" t="s">
        <v>789</v>
      </c>
      <c r="L42" s="970"/>
      <c r="W42" s="1517"/>
      <c r="Y42" s="970"/>
      <c r="Z42" s="970"/>
      <c r="AA42" s="970"/>
      <c r="AB42" s="970"/>
      <c r="AC42" s="970"/>
      <c r="AD42" s="970"/>
    </row>
    <row r="43" spans="1:30" ht="15" customHeight="1">
      <c r="A43" s="971">
        <f t="shared" si="1"/>
        <v>32</v>
      </c>
      <c r="B43" s="1466"/>
      <c r="C43" s="1421"/>
      <c r="D43" s="1037" t="s">
        <v>768</v>
      </c>
      <c r="E43" s="972"/>
      <c r="F43" s="983" t="str">
        <f t="shared" si="2"/>
        <v>R</v>
      </c>
      <c r="G43" s="1046">
        <v>658</v>
      </c>
      <c r="H43" s="1047">
        <v>329</v>
      </c>
      <c r="I43" s="1435"/>
      <c r="J43" s="1439"/>
      <c r="K43" s="1459"/>
      <c r="L43" s="970"/>
      <c r="W43" s="1517"/>
      <c r="Y43" s="970"/>
    </row>
    <row r="44" spans="1:30" ht="15" customHeight="1">
      <c r="A44" s="971">
        <f t="shared" si="1"/>
        <v>33</v>
      </c>
      <c r="B44" s="1466"/>
      <c r="C44" s="1421"/>
      <c r="D44" s="1037" t="s">
        <v>769</v>
      </c>
      <c r="E44" s="972"/>
      <c r="F44" s="983" t="str">
        <f t="shared" si="2"/>
        <v>R</v>
      </c>
      <c r="G44" s="1046">
        <v>570</v>
      </c>
      <c r="H44" s="1047">
        <v>285</v>
      </c>
      <c r="I44" s="1435"/>
      <c r="J44" s="1439"/>
      <c r="K44" s="1459"/>
      <c r="L44" s="970"/>
      <c r="W44" s="1517"/>
      <c r="Y44" s="970"/>
    </row>
    <row r="45" spans="1:30" ht="15" customHeight="1">
      <c r="A45" s="971">
        <f t="shared" si="1"/>
        <v>34</v>
      </c>
      <c r="B45" s="1466"/>
      <c r="C45" s="1421"/>
      <c r="D45" s="1037" t="s">
        <v>755</v>
      </c>
      <c r="E45" s="972">
        <v>480</v>
      </c>
      <c r="F45" s="983" t="str">
        <f t="shared" si="2"/>
        <v>Q</v>
      </c>
      <c r="G45" s="1046">
        <v>636</v>
      </c>
      <c r="H45" s="1047">
        <v>318</v>
      </c>
      <c r="I45" s="1435"/>
      <c r="J45" s="1439"/>
      <c r="K45" s="1459"/>
      <c r="L45" s="970"/>
      <c r="W45" s="1517"/>
      <c r="Y45" s="970"/>
    </row>
    <row r="46" spans="1:30" ht="15" customHeight="1">
      <c r="A46" s="971">
        <f t="shared" si="1"/>
        <v>35</v>
      </c>
      <c r="B46" s="1466"/>
      <c r="C46" s="1421"/>
      <c r="D46" s="1037" t="s">
        <v>770</v>
      </c>
      <c r="E46" s="972"/>
      <c r="F46" s="983" t="str">
        <f t="shared" si="2"/>
        <v>Q</v>
      </c>
      <c r="G46" s="1046">
        <v>548</v>
      </c>
      <c r="H46" s="1047">
        <v>274</v>
      </c>
      <c r="I46" s="1435"/>
      <c r="J46" s="1439"/>
      <c r="K46" s="1459"/>
      <c r="L46" s="970"/>
      <c r="W46" s="1517"/>
      <c r="Y46" s="970"/>
    </row>
    <row r="47" spans="1:30" ht="15" customHeight="1">
      <c r="A47" s="971">
        <f t="shared" si="1"/>
        <v>36</v>
      </c>
      <c r="B47" s="1466"/>
      <c r="C47" s="1421"/>
      <c r="D47" s="1037" t="s">
        <v>771</v>
      </c>
      <c r="E47" s="972"/>
      <c r="F47" s="983" t="str">
        <f t="shared" si="2"/>
        <v>Q</v>
      </c>
      <c r="G47" s="1046">
        <v>482</v>
      </c>
      <c r="H47" s="1047">
        <v>241</v>
      </c>
      <c r="I47" s="1435"/>
      <c r="J47" s="1439"/>
      <c r="K47" s="1459"/>
      <c r="L47" s="970"/>
      <c r="W47" s="1517"/>
    </row>
    <row r="48" spans="1:30" ht="15" customHeight="1">
      <c r="A48" s="971">
        <f t="shared" si="1"/>
        <v>37</v>
      </c>
      <c r="B48" s="1466"/>
      <c r="C48" s="1421"/>
      <c r="D48" s="1037" t="s">
        <v>772</v>
      </c>
      <c r="E48" s="972"/>
      <c r="F48" s="983" t="str">
        <f t="shared" si="2"/>
        <v>Q</v>
      </c>
      <c r="G48" s="1046">
        <v>440</v>
      </c>
      <c r="H48" s="1047">
        <v>220</v>
      </c>
      <c r="I48" s="1435"/>
      <c r="J48" s="1439"/>
      <c r="K48" s="1459"/>
      <c r="L48" s="970"/>
      <c r="W48" s="1517"/>
    </row>
    <row r="49" spans="1:23" ht="15" customHeight="1">
      <c r="A49" s="971">
        <f t="shared" si="1"/>
        <v>38</v>
      </c>
      <c r="B49" s="1466"/>
      <c r="C49" s="1421"/>
      <c r="D49" s="1037" t="s">
        <v>756</v>
      </c>
      <c r="E49" s="972">
        <v>400</v>
      </c>
      <c r="F49" s="983" t="str">
        <f t="shared" si="2"/>
        <v>H</v>
      </c>
      <c r="G49" s="1046">
        <v>526</v>
      </c>
      <c r="H49" s="1047">
        <v>263</v>
      </c>
      <c r="I49" s="1435"/>
      <c r="J49" s="1439"/>
      <c r="K49" s="1459"/>
      <c r="L49" s="970"/>
      <c r="W49" s="1517"/>
    </row>
    <row r="50" spans="1:23" ht="15" customHeight="1">
      <c r="A50" s="971">
        <f t="shared" si="1"/>
        <v>39</v>
      </c>
      <c r="B50" s="1466"/>
      <c r="C50" s="1421"/>
      <c r="D50" s="1037" t="s">
        <v>773</v>
      </c>
      <c r="E50" s="972"/>
      <c r="F50" s="983" t="str">
        <f t="shared" si="2"/>
        <v>H</v>
      </c>
      <c r="G50" s="1046">
        <v>450</v>
      </c>
      <c r="H50" s="1047">
        <v>225</v>
      </c>
      <c r="I50" s="1435"/>
      <c r="J50" s="1439"/>
      <c r="K50" s="1459"/>
      <c r="L50" s="970"/>
      <c r="W50" s="1517"/>
    </row>
    <row r="51" spans="1:23" ht="15" customHeight="1">
      <c r="A51" s="971">
        <f t="shared" si="1"/>
        <v>40</v>
      </c>
      <c r="B51" s="1466"/>
      <c r="C51" s="1421"/>
      <c r="D51" s="1037" t="s">
        <v>774</v>
      </c>
      <c r="E51" s="972"/>
      <c r="F51" s="983" t="str">
        <f t="shared" si="2"/>
        <v>H</v>
      </c>
      <c r="G51" s="1046">
        <v>396</v>
      </c>
      <c r="H51" s="1047">
        <v>198</v>
      </c>
      <c r="I51" s="1435"/>
      <c r="J51" s="1439"/>
      <c r="K51" s="1459"/>
      <c r="L51" s="970"/>
      <c r="W51" s="1517"/>
    </row>
    <row r="52" spans="1:23" ht="15" customHeight="1">
      <c r="A52" s="971">
        <f t="shared" si="1"/>
        <v>41</v>
      </c>
      <c r="B52" s="1466"/>
      <c r="C52" s="1421"/>
      <c r="D52" s="1037" t="s">
        <v>775</v>
      </c>
      <c r="E52" s="972"/>
      <c r="F52" s="983" t="str">
        <f t="shared" si="2"/>
        <v>H</v>
      </c>
      <c r="G52" s="1046">
        <v>352</v>
      </c>
      <c r="H52" s="1047">
        <v>176</v>
      </c>
      <c r="I52" s="1435"/>
      <c r="J52" s="1439"/>
      <c r="K52" s="1459"/>
      <c r="L52" s="970"/>
      <c r="W52" s="1517"/>
    </row>
    <row r="53" spans="1:23" ht="15" customHeight="1">
      <c r="A53" s="971">
        <f t="shared" si="1"/>
        <v>42</v>
      </c>
      <c r="B53" s="1466"/>
      <c r="C53" s="1421"/>
      <c r="D53" s="1037" t="s">
        <v>776</v>
      </c>
      <c r="E53" s="972"/>
      <c r="F53" s="983" t="str">
        <f t="shared" ref="F53" si="5">LEFT(D53,1)</f>
        <v>H</v>
      </c>
      <c r="G53" s="1046">
        <v>308</v>
      </c>
      <c r="H53" s="1047">
        <v>154</v>
      </c>
      <c r="I53" s="1435"/>
      <c r="J53" s="1439"/>
      <c r="K53" s="1463"/>
      <c r="L53" s="970"/>
      <c r="W53" s="1517"/>
    </row>
    <row r="54" spans="1:23" ht="15" customHeight="1">
      <c r="A54" s="971">
        <f t="shared" si="1"/>
        <v>43</v>
      </c>
      <c r="B54" s="1466"/>
      <c r="C54" s="1421"/>
      <c r="D54" s="1037" t="s">
        <v>757</v>
      </c>
      <c r="E54" s="972">
        <v>360</v>
      </c>
      <c r="F54" s="983" t="str">
        <f t="shared" si="2"/>
        <v>N</v>
      </c>
      <c r="G54" s="1046">
        <v>428</v>
      </c>
      <c r="H54" s="1047">
        <v>214</v>
      </c>
      <c r="I54" s="1435"/>
      <c r="J54" s="1439"/>
      <c r="K54" s="1463"/>
      <c r="L54" s="970"/>
      <c r="W54" s="1517"/>
    </row>
    <row r="55" spans="1:23" ht="15" customHeight="1">
      <c r="A55" s="971">
        <f t="shared" si="1"/>
        <v>44</v>
      </c>
      <c r="B55" s="1466"/>
      <c r="C55" s="1421"/>
      <c r="D55" s="1037" t="s">
        <v>758</v>
      </c>
      <c r="E55" s="972">
        <v>300</v>
      </c>
      <c r="F55" s="983" t="str">
        <f t="shared" si="2"/>
        <v>N</v>
      </c>
      <c r="G55" s="1046">
        <v>362</v>
      </c>
      <c r="H55" s="1047">
        <v>181</v>
      </c>
      <c r="I55" s="1435"/>
      <c r="J55" s="1439"/>
      <c r="K55" s="1463"/>
      <c r="L55" s="970"/>
      <c r="W55" s="1517"/>
    </row>
    <row r="56" spans="1:23" ht="15" customHeight="1">
      <c r="A56" s="971">
        <f t="shared" si="1"/>
        <v>45</v>
      </c>
      <c r="B56" s="1466"/>
      <c r="C56" s="1421"/>
      <c r="D56" s="1037" t="s">
        <v>777</v>
      </c>
      <c r="E56" s="972"/>
      <c r="F56" s="983" t="str">
        <f t="shared" si="2"/>
        <v>N</v>
      </c>
      <c r="G56" s="1046">
        <v>308</v>
      </c>
      <c r="H56" s="1047">
        <v>154</v>
      </c>
      <c r="I56" s="1435"/>
      <c r="J56" s="1439"/>
      <c r="K56" s="1463"/>
      <c r="L56" s="970"/>
      <c r="W56" s="1517"/>
    </row>
    <row r="57" spans="1:23" ht="15" customHeight="1">
      <c r="A57" s="971">
        <f t="shared" si="1"/>
        <v>46</v>
      </c>
      <c r="B57" s="1466"/>
      <c r="C57" s="1421"/>
      <c r="D57" s="1040" t="s">
        <v>778</v>
      </c>
      <c r="E57" s="972"/>
      <c r="F57" s="983" t="str">
        <f t="shared" ref="F57" si="6">LEFT(D57,1)</f>
        <v>N</v>
      </c>
      <c r="G57" s="1052">
        <v>264</v>
      </c>
      <c r="H57" s="1053">
        <v>132</v>
      </c>
      <c r="I57" s="1435"/>
      <c r="J57" s="1439"/>
      <c r="K57" s="1463"/>
      <c r="L57" s="970"/>
      <c r="W57" s="1517"/>
    </row>
    <row r="58" spans="1:23" ht="15" customHeight="1" thickBot="1">
      <c r="A58" s="988">
        <f t="shared" si="1"/>
        <v>47</v>
      </c>
      <c r="B58" s="1467"/>
      <c r="C58" s="1422"/>
      <c r="D58" s="1043" t="s">
        <v>779</v>
      </c>
      <c r="E58" s="989"/>
      <c r="F58" s="990" t="str">
        <f t="shared" si="2"/>
        <v>N</v>
      </c>
      <c r="G58" s="1058">
        <v>220</v>
      </c>
      <c r="H58" s="1059">
        <v>110</v>
      </c>
      <c r="I58" s="1436"/>
      <c r="J58" s="1440"/>
      <c r="K58" s="1464"/>
      <c r="L58" s="970"/>
      <c r="W58" s="1517"/>
    </row>
    <row r="59" spans="1:23">
      <c r="A59" s="991"/>
      <c r="B59" s="992"/>
      <c r="D59" s="993"/>
      <c r="E59" s="994"/>
      <c r="F59" s="994"/>
      <c r="G59" s="994"/>
      <c r="H59" s="994"/>
      <c r="I59" s="995"/>
      <c r="L59" s="996"/>
    </row>
    <row r="60" spans="1:23" ht="13.5" hidden="1" customHeight="1">
      <c r="A60" s="997" t="s">
        <v>148</v>
      </c>
      <c r="B60" s="997"/>
      <c r="C60" s="946"/>
      <c r="F60" s="1431" t="s">
        <v>149</v>
      </c>
      <c r="G60" s="1432"/>
      <c r="H60" s="1432"/>
      <c r="I60" s="1432"/>
      <c r="J60" s="1433"/>
      <c r="L60" s="998"/>
    </row>
    <row r="61" spans="1:23" ht="13.5" hidden="1" customHeight="1">
      <c r="A61" s="1527" t="s">
        <v>150</v>
      </c>
      <c r="B61" s="999" t="s">
        <v>791</v>
      </c>
      <c r="C61" s="1428" t="s">
        <v>152</v>
      </c>
      <c r="D61" s="1428"/>
      <c r="E61" s="1428"/>
      <c r="F61" s="1429" t="s">
        <v>841</v>
      </c>
      <c r="G61" s="1430"/>
      <c r="H61" s="1078" t="s">
        <v>842</v>
      </c>
      <c r="I61" s="1520" t="s">
        <v>69</v>
      </c>
      <c r="J61" s="1521"/>
    </row>
    <row r="62" spans="1:23" ht="13.5" hidden="1" customHeight="1">
      <c r="A62" s="1528"/>
      <c r="B62" s="1000" t="s">
        <v>790</v>
      </c>
      <c r="C62" s="1001" t="s">
        <v>155</v>
      </c>
      <c r="D62" s="1002" t="s">
        <v>428</v>
      </c>
      <c r="E62" s="1003" t="s">
        <v>157</v>
      </c>
      <c r="F62" s="1004" t="s">
        <v>429</v>
      </c>
      <c r="G62" s="1005" t="s">
        <v>786</v>
      </c>
      <c r="H62" s="1004" t="s">
        <v>429</v>
      </c>
      <c r="I62" s="1006" t="s">
        <v>828</v>
      </c>
      <c r="J62" s="1007" t="s">
        <v>159</v>
      </c>
      <c r="P62" s="970"/>
    </row>
    <row r="63" spans="1:23" ht="13.5" hidden="1" customHeight="1">
      <c r="A63" s="1426" t="s">
        <v>94</v>
      </c>
      <c r="B63" s="1008" t="s">
        <v>668</v>
      </c>
      <c r="C63" s="1009">
        <v>1648</v>
      </c>
      <c r="D63" s="1010">
        <v>149</v>
      </c>
      <c r="E63" s="1011">
        <f>C63+D63</f>
        <v>1797</v>
      </c>
      <c r="F63" s="1012" t="s">
        <v>667</v>
      </c>
      <c r="G63" s="1013" t="e">
        <f>E63-#REF!</f>
        <v>#REF!</v>
      </c>
      <c r="H63" s="1014" t="s">
        <v>669</v>
      </c>
      <c r="I63" s="1522" t="s">
        <v>433</v>
      </c>
      <c r="J63" s="1523"/>
      <c r="P63" s="970"/>
    </row>
    <row r="64" spans="1:23" ht="13.5" hidden="1" customHeight="1">
      <c r="A64" s="1427"/>
      <c r="B64" s="1015" t="s">
        <v>671</v>
      </c>
      <c r="C64" s="1016">
        <v>1330.425</v>
      </c>
      <c r="D64" s="1014">
        <v>149</v>
      </c>
      <c r="E64" s="1017">
        <f t="shared" ref="E64:E81" si="7">C64+D64</f>
        <v>1479.425</v>
      </c>
      <c r="F64" s="1018" t="s">
        <v>670</v>
      </c>
      <c r="G64" s="1019" t="e">
        <f>E64-#REF!</f>
        <v>#REF!</v>
      </c>
      <c r="H64" s="1014" t="s">
        <v>672</v>
      </c>
      <c r="I64" s="1456"/>
      <c r="J64" s="1457"/>
      <c r="P64" s="970"/>
    </row>
    <row r="65" spans="1:16" ht="13.5" hidden="1" customHeight="1">
      <c r="A65" s="1427"/>
      <c r="B65" s="1015" t="s">
        <v>674</v>
      </c>
      <c r="C65" s="1016">
        <v>1122.375</v>
      </c>
      <c r="D65" s="1014">
        <v>149</v>
      </c>
      <c r="E65" s="1017">
        <f t="shared" si="7"/>
        <v>1271.375</v>
      </c>
      <c r="F65" s="1018" t="s">
        <v>673</v>
      </c>
      <c r="G65" s="1014" t="e">
        <f>E65-#REF!</f>
        <v>#REF!</v>
      </c>
      <c r="H65" s="1014" t="s">
        <v>675</v>
      </c>
      <c r="I65" s="1456"/>
      <c r="J65" s="1457"/>
      <c r="P65" s="970"/>
    </row>
    <row r="66" spans="1:16" ht="13.5" hidden="1" customHeight="1">
      <c r="A66" s="1427"/>
      <c r="B66" s="1015" t="s">
        <v>792</v>
      </c>
      <c r="C66" s="1016">
        <v>930.75</v>
      </c>
      <c r="D66" s="1014">
        <v>149</v>
      </c>
      <c r="E66" s="1017">
        <f>C66+D66</f>
        <v>1079.75</v>
      </c>
      <c r="F66" s="1018"/>
      <c r="G66" s="1014"/>
      <c r="H66" s="1014"/>
      <c r="I66" s="1456"/>
      <c r="J66" s="1457"/>
    </row>
    <row r="67" spans="1:16" ht="13.5" hidden="1" customHeight="1">
      <c r="A67" s="1427"/>
      <c r="B67" s="1015" t="s">
        <v>793</v>
      </c>
      <c r="C67" s="1016">
        <v>733.65</v>
      </c>
      <c r="D67" s="1014">
        <v>149</v>
      </c>
      <c r="E67" s="1017">
        <f>C67+D67</f>
        <v>882.65</v>
      </c>
      <c r="F67" s="1020"/>
      <c r="G67" s="1014"/>
      <c r="H67" s="1014"/>
      <c r="I67" s="1456"/>
      <c r="J67" s="1457"/>
    </row>
    <row r="68" spans="1:16" ht="13.5" hidden="1" customHeight="1">
      <c r="A68" s="1518" t="s">
        <v>445</v>
      </c>
      <c r="B68" s="1021" t="s">
        <v>677</v>
      </c>
      <c r="C68" s="1016">
        <v>1138.8</v>
      </c>
      <c r="D68" s="1014">
        <v>149</v>
      </c>
      <c r="E68" s="1017">
        <f t="shared" si="7"/>
        <v>1287.8</v>
      </c>
      <c r="F68" s="1018" t="s">
        <v>676</v>
      </c>
      <c r="G68" s="1019" t="e">
        <f>E68-#REF!</f>
        <v>#REF!</v>
      </c>
      <c r="H68" s="1014"/>
      <c r="I68" s="1456"/>
      <c r="J68" s="1457"/>
    </row>
    <row r="69" spans="1:16" ht="13.5" hidden="1" customHeight="1">
      <c r="A69" s="1519"/>
      <c r="B69" s="1021" t="s">
        <v>679</v>
      </c>
      <c r="C69" s="1016">
        <v>678.9</v>
      </c>
      <c r="D69" s="1014">
        <v>149</v>
      </c>
      <c r="E69" s="1017">
        <f t="shared" si="7"/>
        <v>827.9</v>
      </c>
      <c r="F69" s="1018" t="s">
        <v>678</v>
      </c>
      <c r="G69" s="1019" t="e">
        <f>E69-#REF!</f>
        <v>#REF!</v>
      </c>
      <c r="H69" s="1014"/>
      <c r="I69" s="1456"/>
      <c r="J69" s="1457"/>
    </row>
    <row r="70" spans="1:16" ht="13.5" hidden="1" customHeight="1">
      <c r="A70" s="1519"/>
      <c r="B70" s="1021" t="s">
        <v>681</v>
      </c>
      <c r="C70" s="1016">
        <v>552.97500000000002</v>
      </c>
      <c r="D70" s="1014">
        <v>149</v>
      </c>
      <c r="E70" s="1017">
        <f t="shared" si="7"/>
        <v>701.97500000000002</v>
      </c>
      <c r="F70" s="1018" t="s">
        <v>680</v>
      </c>
      <c r="G70" s="1019" t="e">
        <f>E70-#REF!</f>
        <v>#REF!</v>
      </c>
      <c r="H70" s="1014"/>
      <c r="I70" s="1456"/>
      <c r="J70" s="1457"/>
    </row>
    <row r="71" spans="1:16" ht="13.5" hidden="1" customHeight="1">
      <c r="A71" s="1519"/>
      <c r="B71" s="1021" t="s">
        <v>683</v>
      </c>
      <c r="C71" s="1016">
        <v>448.95</v>
      </c>
      <c r="D71" s="1014">
        <v>149</v>
      </c>
      <c r="E71" s="1017">
        <f t="shared" si="7"/>
        <v>597.95000000000005</v>
      </c>
      <c r="F71" s="1018" t="s">
        <v>682</v>
      </c>
      <c r="G71" s="1019" t="e">
        <f>E71-#REF!</f>
        <v>#REF!</v>
      </c>
      <c r="H71" s="1014"/>
      <c r="I71" s="1456"/>
      <c r="J71" s="1457"/>
    </row>
    <row r="72" spans="1:16" ht="13.5" hidden="1" customHeight="1">
      <c r="A72" s="1519"/>
      <c r="B72" s="1021" t="s">
        <v>794</v>
      </c>
      <c r="C72" s="1016">
        <v>421.57499999999999</v>
      </c>
      <c r="D72" s="1014">
        <v>149</v>
      </c>
      <c r="E72" s="1017">
        <f t="shared" si="7"/>
        <v>570.57500000000005</v>
      </c>
      <c r="F72" s="1020"/>
      <c r="G72" s="1014"/>
      <c r="H72" s="1014"/>
      <c r="I72" s="1456"/>
      <c r="J72" s="1457"/>
    </row>
    <row r="73" spans="1:16" ht="13.5" hidden="1" customHeight="1">
      <c r="A73" s="1426"/>
      <c r="B73" s="1021" t="s">
        <v>795</v>
      </c>
      <c r="C73" s="1016">
        <v>388.72499999999997</v>
      </c>
      <c r="D73" s="1014">
        <v>149</v>
      </c>
      <c r="E73" s="1017">
        <f t="shared" si="7"/>
        <v>537.72499999999991</v>
      </c>
      <c r="F73" s="1020"/>
      <c r="G73" s="1014"/>
      <c r="H73" s="1014"/>
      <c r="I73" s="1456"/>
      <c r="J73" s="1457"/>
    </row>
    <row r="74" spans="1:16" ht="13.5" hidden="1" customHeight="1">
      <c r="A74" s="1524" t="s">
        <v>820</v>
      </c>
      <c r="B74" s="1021" t="s">
        <v>687</v>
      </c>
      <c r="C74" s="1016">
        <v>815.77499999999998</v>
      </c>
      <c r="D74" s="1014">
        <v>149</v>
      </c>
      <c r="E74" s="1017">
        <f t="shared" si="7"/>
        <v>964.77499999999998</v>
      </c>
      <c r="F74" s="1022" t="s">
        <v>684</v>
      </c>
      <c r="G74" s="1019" t="e">
        <f>E74-#REF!</f>
        <v>#REF!</v>
      </c>
      <c r="H74" s="1014" t="s">
        <v>685</v>
      </c>
      <c r="I74" s="1456"/>
      <c r="J74" s="1457"/>
    </row>
    <row r="75" spans="1:16" ht="13.5" hidden="1" customHeight="1">
      <c r="A75" s="1525"/>
      <c r="B75" s="1021" t="s">
        <v>690</v>
      </c>
      <c r="C75" s="1016">
        <v>673.42499999999995</v>
      </c>
      <c r="D75" s="1014">
        <v>149</v>
      </c>
      <c r="E75" s="1017">
        <f t="shared" si="7"/>
        <v>822.42499999999995</v>
      </c>
      <c r="F75" s="1022" t="s">
        <v>686</v>
      </c>
      <c r="G75" s="1019" t="e">
        <f>E75-#REF!</f>
        <v>#REF!</v>
      </c>
      <c r="H75" s="1014" t="s">
        <v>688</v>
      </c>
      <c r="I75" s="1456"/>
      <c r="J75" s="1457"/>
    </row>
    <row r="76" spans="1:16" ht="13.5" hidden="1" customHeight="1">
      <c r="A76" s="1525"/>
      <c r="B76" s="1021" t="s">
        <v>693</v>
      </c>
      <c r="C76" s="974">
        <v>547.5</v>
      </c>
      <c r="D76" s="1014">
        <v>149</v>
      </c>
      <c r="E76" s="1017">
        <f t="shared" si="7"/>
        <v>696.5</v>
      </c>
      <c r="F76" s="1022" t="s">
        <v>689</v>
      </c>
      <c r="G76" s="1019" t="e">
        <f>E76-#REF!</f>
        <v>#REF!</v>
      </c>
      <c r="H76" s="1014" t="s">
        <v>829</v>
      </c>
      <c r="I76" s="1456"/>
      <c r="J76" s="1457"/>
    </row>
    <row r="77" spans="1:16" ht="13.5" hidden="1" customHeight="1">
      <c r="A77" s="1525"/>
      <c r="B77" s="1021" t="s">
        <v>796</v>
      </c>
      <c r="C77" s="974">
        <v>459.9</v>
      </c>
      <c r="D77" s="1014">
        <v>149</v>
      </c>
      <c r="E77" s="1017">
        <f t="shared" si="7"/>
        <v>608.9</v>
      </c>
      <c r="F77" s="1020"/>
      <c r="G77" s="1019"/>
      <c r="H77" s="1014" t="s">
        <v>691</v>
      </c>
      <c r="I77" s="1456"/>
      <c r="J77" s="1457"/>
    </row>
    <row r="78" spans="1:16" ht="13.5" hidden="1" customHeight="1">
      <c r="A78" s="1525"/>
      <c r="B78" s="1021" t="s">
        <v>797</v>
      </c>
      <c r="C78" s="974">
        <v>383.25</v>
      </c>
      <c r="D78" s="1014">
        <v>149</v>
      </c>
      <c r="E78" s="1017">
        <f t="shared" si="7"/>
        <v>532.25</v>
      </c>
      <c r="F78" s="1020"/>
      <c r="G78" s="1014"/>
      <c r="H78" s="1014"/>
      <c r="I78" s="1456"/>
      <c r="J78" s="1457"/>
    </row>
    <row r="79" spans="1:16" ht="13.5" hidden="1" customHeight="1">
      <c r="A79" s="1525"/>
      <c r="B79" s="1021" t="s">
        <v>798</v>
      </c>
      <c r="C79" s="974">
        <v>339.45</v>
      </c>
      <c r="D79" s="1014">
        <v>149</v>
      </c>
      <c r="E79" s="1017">
        <f t="shared" si="7"/>
        <v>488.45</v>
      </c>
      <c r="F79" s="1020"/>
      <c r="G79" s="1014"/>
      <c r="H79" s="1014"/>
      <c r="I79" s="1456"/>
      <c r="J79" s="1457"/>
    </row>
    <row r="80" spans="1:16" ht="13.5" hidden="1" customHeight="1">
      <c r="A80" s="1525"/>
      <c r="B80" s="1021" t="s">
        <v>696</v>
      </c>
      <c r="C80" s="1016">
        <v>416.09999999999997</v>
      </c>
      <c r="D80" s="1014">
        <v>149</v>
      </c>
      <c r="E80" s="1017">
        <f t="shared" si="7"/>
        <v>565.09999999999991</v>
      </c>
      <c r="F80" s="1018" t="s">
        <v>692</v>
      </c>
      <c r="G80" s="1019" t="e">
        <f>E80-#REF!</f>
        <v>#REF!</v>
      </c>
      <c r="H80" s="1014" t="s">
        <v>830</v>
      </c>
      <c r="I80" s="1456"/>
      <c r="J80" s="1457"/>
    </row>
    <row r="81" spans="1:10" ht="13.5" hidden="1" customHeight="1">
      <c r="A81" s="1525"/>
      <c r="B81" s="1021" t="s">
        <v>799</v>
      </c>
      <c r="C81" s="1016">
        <v>361.34999999999997</v>
      </c>
      <c r="D81" s="1014">
        <v>149</v>
      </c>
      <c r="E81" s="1017">
        <f t="shared" si="7"/>
        <v>510.34999999999997</v>
      </c>
      <c r="F81" s="1020"/>
      <c r="G81" s="1014"/>
      <c r="H81" s="1014" t="s">
        <v>694</v>
      </c>
      <c r="I81" s="1456"/>
      <c r="J81" s="1457"/>
    </row>
    <row r="82" spans="1:10" ht="13.5" hidden="1" customHeight="1">
      <c r="A82" s="1525"/>
      <c r="B82" s="1023" t="s">
        <v>800</v>
      </c>
      <c r="C82" s="1016">
        <v>306.59999999999997</v>
      </c>
      <c r="D82" s="1014">
        <v>149</v>
      </c>
      <c r="E82" s="1017">
        <f t="shared" ref="E82:E108" si="8">C82+D82</f>
        <v>455.59999999999997</v>
      </c>
      <c r="F82" s="1020"/>
      <c r="G82" s="1014"/>
      <c r="H82" s="928"/>
      <c r="I82" s="1456"/>
      <c r="J82" s="1457"/>
    </row>
    <row r="83" spans="1:10" ht="13.5" hidden="1" customHeight="1">
      <c r="A83" s="1525"/>
      <c r="B83" s="1023" t="s">
        <v>699</v>
      </c>
      <c r="C83" s="1016">
        <v>317.55</v>
      </c>
      <c r="D83" s="1014">
        <v>149</v>
      </c>
      <c r="E83" s="1017">
        <f t="shared" si="8"/>
        <v>466.55</v>
      </c>
      <c r="F83" s="1018" t="s">
        <v>695</v>
      </c>
      <c r="G83" s="1019" t="e">
        <f>E83-#REF!</f>
        <v>#REF!</v>
      </c>
      <c r="H83" s="1014" t="s">
        <v>831</v>
      </c>
      <c r="I83" s="1456"/>
      <c r="J83" s="1457"/>
    </row>
    <row r="84" spans="1:10" ht="13.5" hidden="1" customHeight="1">
      <c r="A84" s="1525"/>
      <c r="B84" s="1023" t="s">
        <v>801</v>
      </c>
      <c r="C84" s="1016">
        <v>273.75</v>
      </c>
      <c r="D84" s="1014">
        <v>149</v>
      </c>
      <c r="E84" s="1017">
        <f t="shared" si="8"/>
        <v>422.75</v>
      </c>
      <c r="F84" s="1020"/>
      <c r="G84" s="1014"/>
      <c r="H84" s="1014" t="s">
        <v>697</v>
      </c>
      <c r="I84" s="1456"/>
      <c r="J84" s="1457"/>
    </row>
    <row r="85" spans="1:10" ht="13.5" hidden="1" customHeight="1">
      <c r="A85" s="1525"/>
      <c r="B85" s="1023" t="s">
        <v>802</v>
      </c>
      <c r="C85" s="1016">
        <v>240.9</v>
      </c>
      <c r="D85" s="1014">
        <v>149</v>
      </c>
      <c r="E85" s="1017">
        <f t="shared" si="8"/>
        <v>389.9</v>
      </c>
      <c r="F85" s="1020"/>
      <c r="G85" s="1014"/>
      <c r="H85" s="1014"/>
      <c r="I85" s="1456"/>
      <c r="J85" s="1457"/>
    </row>
    <row r="86" spans="1:10" ht="13.5" hidden="1" customHeight="1">
      <c r="A86" s="1525"/>
      <c r="B86" s="1023" t="s">
        <v>803</v>
      </c>
      <c r="C86" s="1016">
        <v>219</v>
      </c>
      <c r="D86" s="1014">
        <v>149</v>
      </c>
      <c r="E86" s="1017">
        <f t="shared" si="8"/>
        <v>368</v>
      </c>
      <c r="F86" s="1020"/>
      <c r="G86" s="1014"/>
      <c r="H86" s="1014"/>
      <c r="I86" s="1456"/>
      <c r="J86" s="1457"/>
    </row>
    <row r="87" spans="1:10" ht="13.5" hidden="1" customHeight="1">
      <c r="A87" s="1525"/>
      <c r="B87" s="1023" t="s">
        <v>804</v>
      </c>
      <c r="C87" s="1016">
        <v>197.1</v>
      </c>
      <c r="D87" s="1014">
        <v>149</v>
      </c>
      <c r="E87" s="1017">
        <f t="shared" si="8"/>
        <v>346.1</v>
      </c>
      <c r="F87" s="1020"/>
      <c r="G87" s="1014"/>
      <c r="H87" s="1014"/>
      <c r="I87" s="1456"/>
      <c r="J87" s="1457"/>
    </row>
    <row r="88" spans="1:10" ht="13.5" hidden="1" customHeight="1">
      <c r="A88" s="1525"/>
      <c r="B88" s="1023"/>
      <c r="C88" s="1016"/>
      <c r="D88" s="1014"/>
      <c r="E88" s="1017"/>
      <c r="F88" s="1018" t="s">
        <v>698</v>
      </c>
      <c r="G88" s="1014"/>
      <c r="H88" s="1014"/>
      <c r="I88" s="1456"/>
      <c r="J88" s="1457"/>
    </row>
    <row r="89" spans="1:10" ht="13.5" hidden="1" customHeight="1">
      <c r="A89" s="1525"/>
      <c r="B89" s="1023"/>
      <c r="C89" s="1016"/>
      <c r="D89" s="1014"/>
      <c r="E89" s="1017"/>
      <c r="F89" s="1018" t="s">
        <v>701</v>
      </c>
      <c r="G89" s="1014"/>
      <c r="H89" s="1014"/>
      <c r="I89" s="1456"/>
      <c r="J89" s="1457"/>
    </row>
    <row r="90" spans="1:10" ht="13.5" hidden="1" customHeight="1">
      <c r="A90" s="1525"/>
      <c r="B90" s="1023"/>
      <c r="C90" s="1016"/>
      <c r="D90" s="1014"/>
      <c r="E90" s="1017"/>
      <c r="F90" s="1018" t="s">
        <v>704</v>
      </c>
      <c r="G90" s="1014"/>
      <c r="H90" s="1014"/>
      <c r="I90" s="1456"/>
      <c r="J90" s="1457"/>
    </row>
    <row r="91" spans="1:10" ht="13.5" hidden="1" customHeight="1">
      <c r="A91" s="1525"/>
      <c r="B91" s="1023" t="s">
        <v>702</v>
      </c>
      <c r="C91" s="1016">
        <v>268.27499999999998</v>
      </c>
      <c r="D91" s="1014">
        <v>149</v>
      </c>
      <c r="E91" s="1017">
        <f t="shared" si="8"/>
        <v>417.27499999999998</v>
      </c>
      <c r="F91" s="1020"/>
      <c r="G91" s="1019"/>
      <c r="H91" s="1014" t="s">
        <v>832</v>
      </c>
      <c r="I91" s="1456"/>
      <c r="J91" s="1457"/>
    </row>
    <row r="92" spans="1:10" ht="13.5" hidden="1" customHeight="1">
      <c r="A92" s="1525"/>
      <c r="B92" s="1023" t="s">
        <v>707</v>
      </c>
      <c r="C92" s="1016">
        <v>229.95</v>
      </c>
      <c r="D92" s="1014">
        <v>149</v>
      </c>
      <c r="E92" s="1017">
        <f t="shared" si="8"/>
        <v>378.95</v>
      </c>
      <c r="F92" s="1018" t="s">
        <v>705</v>
      </c>
      <c r="G92" s="1019" t="e">
        <f>E92-#REF!</f>
        <v>#REF!</v>
      </c>
      <c r="H92" s="1014" t="s">
        <v>700</v>
      </c>
      <c r="I92" s="1456"/>
      <c r="J92" s="1457"/>
    </row>
    <row r="93" spans="1:10" ht="13.5" hidden="1" customHeight="1">
      <c r="A93" s="1525"/>
      <c r="B93" s="1023" t="s">
        <v>805</v>
      </c>
      <c r="C93" s="1016">
        <v>197.1</v>
      </c>
      <c r="D93" s="1014">
        <v>149</v>
      </c>
      <c r="E93" s="1017">
        <f t="shared" si="8"/>
        <v>346.1</v>
      </c>
      <c r="F93" s="1020"/>
      <c r="G93" s="1019"/>
      <c r="H93" s="1014"/>
      <c r="I93" s="1456"/>
      <c r="J93" s="1457"/>
    </row>
    <row r="94" spans="1:10" ht="13.5" hidden="1" customHeight="1">
      <c r="A94" s="1525"/>
      <c r="B94" s="1023" t="s">
        <v>806</v>
      </c>
      <c r="C94" s="1016">
        <v>175.2</v>
      </c>
      <c r="D94" s="1014">
        <v>149</v>
      </c>
      <c r="E94" s="1017">
        <f t="shared" si="8"/>
        <v>324.2</v>
      </c>
      <c r="F94" s="1020"/>
      <c r="G94" s="1019"/>
      <c r="H94" s="1014"/>
      <c r="I94" s="1456"/>
      <c r="J94" s="1457"/>
    </row>
    <row r="95" spans="1:10" ht="13.5" hidden="1" customHeight="1">
      <c r="A95" s="1525"/>
      <c r="B95" s="1023" t="s">
        <v>807</v>
      </c>
      <c r="C95" s="1016">
        <v>153.29999999999998</v>
      </c>
      <c r="D95" s="1014">
        <v>149</v>
      </c>
      <c r="E95" s="1017">
        <f t="shared" si="8"/>
        <v>302.29999999999995</v>
      </c>
      <c r="F95" s="1020"/>
      <c r="G95" s="1019"/>
      <c r="H95" s="1014"/>
      <c r="I95" s="1456"/>
      <c r="J95" s="1457"/>
    </row>
    <row r="96" spans="1:10" ht="13.5" hidden="1" customHeight="1">
      <c r="A96" s="1525"/>
      <c r="B96" s="1023" t="s">
        <v>717</v>
      </c>
      <c r="C96" s="1016">
        <v>383.25</v>
      </c>
      <c r="D96" s="1014">
        <v>149</v>
      </c>
      <c r="E96" s="1017">
        <f t="shared" si="8"/>
        <v>532.25</v>
      </c>
      <c r="F96" s="1018" t="s">
        <v>709</v>
      </c>
      <c r="G96" s="1019" t="e">
        <f>E96-#REF!</f>
        <v>#REF!</v>
      </c>
      <c r="H96" s="1014" t="s">
        <v>833</v>
      </c>
      <c r="I96" s="1456"/>
      <c r="J96" s="1457"/>
    </row>
    <row r="97" spans="1:10" ht="13.5" hidden="1" customHeight="1">
      <c r="A97" s="1525"/>
      <c r="B97" s="1023" t="s">
        <v>808</v>
      </c>
      <c r="C97" s="1016">
        <v>328.5</v>
      </c>
      <c r="D97" s="1014">
        <v>149</v>
      </c>
      <c r="E97" s="1017">
        <f t="shared" si="8"/>
        <v>477.5</v>
      </c>
      <c r="F97" s="1018"/>
      <c r="G97" s="1014"/>
      <c r="H97" s="1014" t="s">
        <v>703</v>
      </c>
      <c r="I97" s="1456"/>
      <c r="J97" s="1457"/>
    </row>
    <row r="98" spans="1:10" ht="13.5" hidden="1" customHeight="1">
      <c r="A98" s="1525"/>
      <c r="B98" s="1023" t="s">
        <v>809</v>
      </c>
      <c r="C98" s="1016">
        <v>284.7</v>
      </c>
      <c r="D98" s="1014">
        <v>149</v>
      </c>
      <c r="E98" s="1017">
        <f t="shared" si="8"/>
        <v>433.7</v>
      </c>
      <c r="F98" s="1018" t="s">
        <v>710</v>
      </c>
      <c r="G98" s="1019" t="e">
        <f>E98-#REF!</f>
        <v>#REF!</v>
      </c>
      <c r="H98" s="928"/>
      <c r="I98" s="1456"/>
      <c r="J98" s="1457"/>
    </row>
    <row r="99" spans="1:10" ht="13.5" hidden="1" customHeight="1">
      <c r="A99" s="1525"/>
      <c r="B99" s="1023" t="s">
        <v>719</v>
      </c>
      <c r="C99" s="1016">
        <v>317.55</v>
      </c>
      <c r="D99" s="1014">
        <v>149</v>
      </c>
      <c r="E99" s="1017">
        <f t="shared" si="8"/>
        <v>466.55</v>
      </c>
      <c r="F99" s="1018" t="s">
        <v>711</v>
      </c>
      <c r="G99" s="1019" t="e">
        <f>E99-#REF!</f>
        <v>#REF!</v>
      </c>
      <c r="H99" s="1014"/>
      <c r="I99" s="1456"/>
      <c r="J99" s="1457"/>
    </row>
    <row r="100" spans="1:10" ht="13.5" hidden="1" customHeight="1">
      <c r="A100" s="1525"/>
      <c r="B100" s="1023" t="s">
        <v>810</v>
      </c>
      <c r="C100" s="1016">
        <v>273.75</v>
      </c>
      <c r="D100" s="1014">
        <v>149</v>
      </c>
      <c r="E100" s="1017">
        <f t="shared" si="8"/>
        <v>422.75</v>
      </c>
      <c r="F100" s="1018"/>
      <c r="G100" s="1014"/>
      <c r="H100" s="1014"/>
      <c r="I100" s="1456"/>
      <c r="J100" s="1457"/>
    </row>
    <row r="101" spans="1:10" ht="13.5" hidden="1" customHeight="1">
      <c r="A101" s="1525"/>
      <c r="B101" s="1023" t="s">
        <v>811</v>
      </c>
      <c r="C101" s="1016">
        <v>240.9</v>
      </c>
      <c r="D101" s="1014">
        <v>149</v>
      </c>
      <c r="E101" s="1017">
        <f t="shared" si="8"/>
        <v>389.9</v>
      </c>
      <c r="F101" s="1018" t="s">
        <v>712</v>
      </c>
      <c r="G101" s="1019" t="e">
        <f>E101-#REF!</f>
        <v>#REF!</v>
      </c>
      <c r="H101" s="1024"/>
      <c r="I101" s="1456"/>
      <c r="J101" s="1457"/>
    </row>
    <row r="102" spans="1:10" ht="13.5" hidden="1" customHeight="1">
      <c r="A102" s="1525"/>
      <c r="B102" s="1023" t="s">
        <v>812</v>
      </c>
      <c r="C102" s="1016">
        <v>219</v>
      </c>
      <c r="D102" s="1014">
        <v>149</v>
      </c>
      <c r="E102" s="1017">
        <f t="shared" si="8"/>
        <v>368</v>
      </c>
      <c r="F102" s="1018"/>
      <c r="G102" s="1014"/>
      <c r="H102" s="1024"/>
      <c r="I102" s="1456"/>
      <c r="J102" s="1457"/>
    </row>
    <row r="103" spans="1:10" ht="13.5" hidden="1" customHeight="1">
      <c r="A103" s="1525"/>
      <c r="B103" s="1023" t="s">
        <v>720</v>
      </c>
      <c r="C103" s="1016">
        <v>262.8</v>
      </c>
      <c r="D103" s="1014">
        <v>149</v>
      </c>
      <c r="E103" s="1017">
        <f t="shared" si="8"/>
        <v>411.8</v>
      </c>
      <c r="F103" s="1018" t="s">
        <v>713</v>
      </c>
      <c r="G103" s="1019" t="e">
        <f>E103-#REF!</f>
        <v>#REF!</v>
      </c>
      <c r="H103" s="1024"/>
      <c r="I103" s="1456"/>
      <c r="J103" s="1457"/>
    </row>
    <row r="104" spans="1:10" ht="13.5" hidden="1" customHeight="1">
      <c r="A104" s="1525"/>
      <c r="B104" s="1023" t="s">
        <v>813</v>
      </c>
      <c r="C104" s="1016">
        <v>224.47499999999999</v>
      </c>
      <c r="D104" s="1014">
        <v>149</v>
      </c>
      <c r="E104" s="1017">
        <f t="shared" si="8"/>
        <v>373.47500000000002</v>
      </c>
      <c r="F104" s="1018" t="s">
        <v>714</v>
      </c>
      <c r="G104" s="1019" t="e">
        <f>E104-#REF!</f>
        <v>#REF!</v>
      </c>
      <c r="H104" s="1024"/>
      <c r="I104" s="1456"/>
      <c r="J104" s="1457"/>
    </row>
    <row r="105" spans="1:10" ht="13.5" hidden="1" customHeight="1">
      <c r="A105" s="1525"/>
      <c r="B105" s="1023" t="s">
        <v>814</v>
      </c>
      <c r="C105" s="1016">
        <v>197.1</v>
      </c>
      <c r="D105" s="1014">
        <v>149</v>
      </c>
      <c r="E105" s="1017">
        <f t="shared" si="8"/>
        <v>346.1</v>
      </c>
      <c r="F105" s="1018" t="s">
        <v>715</v>
      </c>
      <c r="G105" s="1019" t="e">
        <f>E105-#REF!</f>
        <v>#REF!</v>
      </c>
      <c r="H105" s="1024"/>
      <c r="I105" s="1456"/>
      <c r="J105" s="1457"/>
    </row>
    <row r="106" spans="1:10" ht="13.5" hidden="1" customHeight="1">
      <c r="A106" s="1525"/>
      <c r="B106" s="1023" t="s">
        <v>815</v>
      </c>
      <c r="C106" s="1016">
        <v>175.2</v>
      </c>
      <c r="D106" s="1014">
        <v>149</v>
      </c>
      <c r="E106" s="1017">
        <f t="shared" si="8"/>
        <v>324.2</v>
      </c>
      <c r="F106" s="1020"/>
      <c r="G106" s="1014"/>
      <c r="H106" s="1024"/>
      <c r="I106" s="1456"/>
      <c r="J106" s="1457"/>
    </row>
    <row r="107" spans="1:10" ht="13.5" hidden="1" customHeight="1">
      <c r="A107" s="1525"/>
      <c r="B107" s="1023" t="s">
        <v>816</v>
      </c>
      <c r="C107" s="1016">
        <v>153.29999999999998</v>
      </c>
      <c r="D107" s="1014">
        <v>149</v>
      </c>
      <c r="E107" s="1017">
        <f t="shared" si="8"/>
        <v>302.29999999999995</v>
      </c>
      <c r="F107" s="1020"/>
      <c r="G107" s="1014"/>
      <c r="H107" s="1014" t="s">
        <v>706</v>
      </c>
      <c r="I107" s="1456"/>
      <c r="J107" s="1457"/>
    </row>
    <row r="108" spans="1:10" ht="13.5" hidden="1" customHeight="1">
      <c r="A108" s="1525"/>
      <c r="B108" s="1023" t="s">
        <v>721</v>
      </c>
      <c r="C108" s="1016">
        <v>213.52500000000001</v>
      </c>
      <c r="D108" s="1014">
        <v>149</v>
      </c>
      <c r="E108" s="1017">
        <f t="shared" si="8"/>
        <v>362.52499999999998</v>
      </c>
      <c r="F108" s="1020"/>
      <c r="G108" s="1014"/>
      <c r="H108" s="1014"/>
      <c r="I108" s="1456"/>
      <c r="J108" s="1457"/>
    </row>
    <row r="109" spans="1:10" ht="13.5" hidden="1" customHeight="1">
      <c r="A109" s="1525"/>
      <c r="B109" s="1023"/>
      <c r="D109" s="1014"/>
      <c r="E109" s="1017"/>
      <c r="F109" s="1018" t="s">
        <v>716</v>
      </c>
      <c r="G109" s="1014"/>
      <c r="H109" s="1014" t="s">
        <v>708</v>
      </c>
      <c r="I109" s="1456"/>
      <c r="J109" s="1457"/>
    </row>
    <row r="110" spans="1:10" ht="13.5" hidden="1" customHeight="1">
      <c r="A110" s="1525"/>
      <c r="B110" s="1023" t="s">
        <v>722</v>
      </c>
      <c r="C110" s="1016">
        <v>180.67499999999998</v>
      </c>
      <c r="D110" s="1014">
        <v>149</v>
      </c>
      <c r="E110" s="1017">
        <f>C110+D110</f>
        <v>329.67499999999995</v>
      </c>
      <c r="F110" s="1018" t="s">
        <v>718</v>
      </c>
      <c r="G110" s="1019" t="e">
        <f>E110-#REF!</f>
        <v>#REF!</v>
      </c>
      <c r="H110" s="1024"/>
      <c r="I110" s="1456"/>
      <c r="J110" s="1457"/>
    </row>
    <row r="111" spans="1:10" ht="13.5" hidden="1" customHeight="1">
      <c r="A111" s="1525"/>
      <c r="B111" s="1023" t="s">
        <v>817</v>
      </c>
      <c r="C111" s="1016">
        <v>153.29999999999998</v>
      </c>
      <c r="D111" s="1014">
        <v>149</v>
      </c>
      <c r="E111" s="1017">
        <f>C111+D111</f>
        <v>302.29999999999995</v>
      </c>
      <c r="F111" s="1020"/>
      <c r="G111" s="1014"/>
      <c r="H111" s="1024"/>
      <c r="I111" s="1456"/>
      <c r="J111" s="1457"/>
    </row>
    <row r="112" spans="1:10" ht="13.5" hidden="1" customHeight="1">
      <c r="A112" s="1525"/>
      <c r="B112" s="1025" t="s">
        <v>818</v>
      </c>
      <c r="C112" s="1016">
        <v>131.4</v>
      </c>
      <c r="D112" s="957">
        <v>149</v>
      </c>
      <c r="E112" s="1026">
        <f>C112+D112</f>
        <v>280.39999999999998</v>
      </c>
      <c r="F112" s="1020"/>
      <c r="G112" s="1014"/>
      <c r="H112" s="1027"/>
      <c r="I112" s="1456"/>
      <c r="J112" s="1457"/>
    </row>
    <row r="113" spans="1:10" ht="13.5" hidden="1" customHeight="1">
      <c r="A113" s="1526"/>
      <c r="B113" s="1028" t="s">
        <v>819</v>
      </c>
      <c r="C113" s="1029">
        <v>109.5</v>
      </c>
      <c r="D113" s="1014">
        <v>149</v>
      </c>
      <c r="E113" s="1017">
        <f>C113+D113</f>
        <v>258.5</v>
      </c>
      <c r="F113" s="1030"/>
      <c r="G113" s="1029"/>
      <c r="H113" s="1029"/>
      <c r="I113" s="1529"/>
      <c r="J113" s="1530"/>
    </row>
    <row r="114" spans="1:10" ht="13.5" customHeight="1" thickBot="1">
      <c r="A114" s="1031"/>
      <c r="B114" s="1032"/>
      <c r="C114" s="1033"/>
      <c r="D114" s="1033"/>
      <c r="E114" s="1033"/>
      <c r="F114" s="1033"/>
      <c r="G114" s="1034"/>
      <c r="H114" s="1033"/>
      <c r="I114" s="957"/>
    </row>
    <row r="115" spans="1:10" ht="18.600000000000001" thickBot="1">
      <c r="A115" s="1515" t="s">
        <v>173</v>
      </c>
      <c r="B115" s="1445"/>
      <c r="C115" s="1445"/>
      <c r="D115" s="1060" t="s">
        <v>174</v>
      </c>
      <c r="E115" s="1444" t="s">
        <v>175</v>
      </c>
      <c r="F115" s="1445"/>
      <c r="G115" s="1445"/>
      <c r="H115" s="1445"/>
      <c r="I115" s="1445"/>
      <c r="J115" s="1446"/>
    </row>
    <row r="116" spans="1:10" ht="20.100000000000001" customHeight="1">
      <c r="A116" s="1061">
        <v>1</v>
      </c>
      <c r="B116" s="1513" t="s">
        <v>176</v>
      </c>
      <c r="C116" s="1514"/>
      <c r="D116" s="1062"/>
      <c r="E116" s="1441" t="s">
        <v>500</v>
      </c>
      <c r="F116" s="1442"/>
      <c r="G116" s="1442"/>
      <c r="H116" s="1442"/>
      <c r="I116" s="1442"/>
      <c r="J116" s="1443"/>
    </row>
    <row r="117" spans="1:10" ht="20.100000000000001" customHeight="1">
      <c r="A117" s="1063">
        <v>2</v>
      </c>
      <c r="B117" s="1475" t="s">
        <v>177</v>
      </c>
      <c r="C117" s="1475"/>
      <c r="D117" s="1064"/>
      <c r="E117" s="1447" t="s">
        <v>501</v>
      </c>
      <c r="F117" s="1448"/>
      <c r="G117" s="1448"/>
      <c r="H117" s="1448"/>
      <c r="I117" s="1448"/>
      <c r="J117" s="1449"/>
    </row>
    <row r="118" spans="1:10" ht="20.100000000000001" customHeight="1">
      <c r="A118" s="1065">
        <v>3</v>
      </c>
      <c r="B118" s="1450" t="s">
        <v>502</v>
      </c>
      <c r="C118" s="1450"/>
      <c r="D118" s="1064"/>
      <c r="E118" s="1447" t="s">
        <v>826</v>
      </c>
      <c r="F118" s="1451"/>
      <c r="G118" s="1451"/>
      <c r="H118" s="1451"/>
      <c r="I118" s="1451"/>
      <c r="J118" s="1452"/>
    </row>
    <row r="119" spans="1:10" ht="20.100000000000001" customHeight="1">
      <c r="A119" s="1511">
        <v>4</v>
      </c>
      <c r="B119" s="1450" t="s">
        <v>179</v>
      </c>
      <c r="C119" s="1450"/>
      <c r="D119" s="1062"/>
      <c r="E119" s="1453"/>
      <c r="F119" s="1454"/>
      <c r="G119" s="1454"/>
      <c r="H119" s="1454"/>
      <c r="I119" s="1454"/>
      <c r="J119" s="1455"/>
    </row>
    <row r="120" spans="1:10" ht="20.100000000000001" customHeight="1">
      <c r="A120" s="1506"/>
      <c r="B120" s="1475" t="s">
        <v>180</v>
      </c>
      <c r="C120" s="1475"/>
      <c r="D120" s="1066"/>
      <c r="E120" s="1468" t="s">
        <v>598</v>
      </c>
      <c r="F120" s="1448"/>
      <c r="G120" s="1448"/>
      <c r="H120" s="1448"/>
      <c r="I120" s="1448"/>
      <c r="J120" s="1449"/>
    </row>
    <row r="121" spans="1:10" ht="20.100000000000001" customHeight="1">
      <c r="A121" s="1506"/>
      <c r="B121" s="1475" t="s">
        <v>181</v>
      </c>
      <c r="C121" s="1475"/>
      <c r="D121" s="1066"/>
      <c r="E121" s="1468" t="s">
        <v>377</v>
      </c>
      <c r="F121" s="1448"/>
      <c r="G121" s="1448"/>
      <c r="H121" s="1448"/>
      <c r="I121" s="1448"/>
      <c r="J121" s="1449"/>
    </row>
    <row r="122" spans="1:10" ht="20.100000000000001" customHeight="1">
      <c r="A122" s="1506"/>
      <c r="B122" s="1475" t="s">
        <v>182</v>
      </c>
      <c r="C122" s="1475"/>
      <c r="D122" s="1066"/>
      <c r="E122" s="1468" t="s">
        <v>377</v>
      </c>
      <c r="F122" s="1448"/>
      <c r="G122" s="1448"/>
      <c r="H122" s="1448"/>
      <c r="I122" s="1448"/>
      <c r="J122" s="1449"/>
    </row>
    <row r="123" spans="1:10" ht="20.100000000000001" customHeight="1">
      <c r="A123" s="1506"/>
      <c r="B123" s="1475" t="s">
        <v>183</v>
      </c>
      <c r="C123" s="1475"/>
      <c r="D123" s="1066"/>
      <c r="E123" s="1447"/>
      <c r="F123" s="1451"/>
      <c r="G123" s="1451"/>
      <c r="H123" s="1451"/>
      <c r="I123" s="1451"/>
      <c r="J123" s="1452"/>
    </row>
    <row r="124" spans="1:10" ht="20.100000000000001" customHeight="1">
      <c r="A124" s="1511">
        <v>5</v>
      </c>
      <c r="B124" s="1489" t="s">
        <v>503</v>
      </c>
      <c r="C124" s="1490"/>
      <c r="D124" s="1064"/>
      <c r="E124" s="1476" t="s">
        <v>821</v>
      </c>
      <c r="F124" s="1477"/>
      <c r="G124" s="1477"/>
      <c r="H124" s="1477"/>
      <c r="I124" s="1477"/>
      <c r="J124" s="1478"/>
    </row>
    <row r="125" spans="1:10" ht="20.100000000000001" customHeight="1">
      <c r="A125" s="1506"/>
      <c r="B125" s="1496"/>
      <c r="C125" s="1516"/>
      <c r="D125" s="1066"/>
      <c r="E125" s="1476" t="s">
        <v>822</v>
      </c>
      <c r="F125" s="1477"/>
      <c r="G125" s="1477"/>
      <c r="H125" s="1477"/>
      <c r="I125" s="1477"/>
      <c r="J125" s="1478"/>
    </row>
    <row r="126" spans="1:10" ht="20.100000000000001" customHeight="1">
      <c r="A126" s="1506"/>
      <c r="B126" s="1496"/>
      <c r="C126" s="1516"/>
      <c r="D126" s="1066"/>
      <c r="E126" s="1476" t="s">
        <v>823</v>
      </c>
      <c r="F126" s="1477"/>
      <c r="G126" s="1477"/>
      <c r="H126" s="1477"/>
      <c r="I126" s="1477"/>
      <c r="J126" s="1478"/>
    </row>
    <row r="127" spans="1:10" ht="20.100000000000001" customHeight="1">
      <c r="A127" s="1506"/>
      <c r="B127" s="1441"/>
      <c r="C127" s="1491"/>
      <c r="D127" s="1066"/>
      <c r="E127" s="1476" t="s">
        <v>824</v>
      </c>
      <c r="F127" s="1477"/>
      <c r="G127" s="1477"/>
      <c r="H127" s="1477"/>
      <c r="I127" s="1477"/>
      <c r="J127" s="1478"/>
    </row>
    <row r="128" spans="1:10" ht="20.100000000000001" customHeight="1">
      <c r="A128" s="1506"/>
      <c r="B128" s="1479" t="s">
        <v>504</v>
      </c>
      <c r="C128" s="1480"/>
      <c r="D128" s="1066"/>
      <c r="E128" s="1468" t="s">
        <v>876</v>
      </c>
      <c r="F128" s="1448"/>
      <c r="G128" s="1448"/>
      <c r="H128" s="1448"/>
      <c r="I128" s="1448"/>
      <c r="J128" s="1449"/>
    </row>
    <row r="129" spans="1:10" ht="20.100000000000001" customHeight="1">
      <c r="A129" s="1065">
        <v>6</v>
      </c>
      <c r="B129" s="1450" t="s">
        <v>186</v>
      </c>
      <c r="C129" s="1450"/>
      <c r="D129" s="1064" t="s">
        <v>187</v>
      </c>
      <c r="E129" s="1468" t="s">
        <v>826</v>
      </c>
      <c r="F129" s="1448"/>
      <c r="G129" s="1448"/>
      <c r="H129" s="1448"/>
      <c r="I129" s="1448"/>
      <c r="J129" s="1449"/>
    </row>
    <row r="130" spans="1:10" ht="20.100000000000001" customHeight="1">
      <c r="A130" s="1065">
        <v>7</v>
      </c>
      <c r="B130" s="1450" t="s">
        <v>188</v>
      </c>
      <c r="C130" s="1450"/>
      <c r="D130" s="1062"/>
      <c r="E130" s="1468" t="s">
        <v>505</v>
      </c>
      <c r="F130" s="1448"/>
      <c r="G130" s="1448"/>
      <c r="H130" s="1448"/>
      <c r="I130" s="1448"/>
      <c r="J130" s="1449"/>
    </row>
    <row r="131" spans="1:10" ht="20.100000000000001" customHeight="1">
      <c r="A131" s="1063">
        <v>8</v>
      </c>
      <c r="B131" s="1475" t="s">
        <v>189</v>
      </c>
      <c r="C131" s="1475"/>
      <c r="D131" s="1066"/>
      <c r="E131" s="1447"/>
      <c r="F131" s="1451"/>
      <c r="G131" s="1451"/>
      <c r="H131" s="1451"/>
      <c r="I131" s="1451"/>
      <c r="J131" s="1452"/>
    </row>
    <row r="132" spans="1:10" ht="20.100000000000001" customHeight="1">
      <c r="A132" s="1063">
        <v>9</v>
      </c>
      <c r="B132" s="1475" t="s">
        <v>192</v>
      </c>
      <c r="C132" s="1475"/>
      <c r="D132" s="1064" t="s">
        <v>187</v>
      </c>
      <c r="E132" s="1469"/>
      <c r="F132" s="1470"/>
      <c r="G132" s="1470"/>
      <c r="H132" s="1470"/>
      <c r="I132" s="1470"/>
      <c r="J132" s="1471"/>
    </row>
    <row r="133" spans="1:10" ht="20.100000000000001" customHeight="1">
      <c r="A133" s="1511">
        <v>10</v>
      </c>
      <c r="B133" s="1450" t="s">
        <v>193</v>
      </c>
      <c r="C133" s="1450"/>
      <c r="D133" s="1062"/>
      <c r="E133" s="1472"/>
      <c r="F133" s="1473"/>
      <c r="G133" s="1473"/>
      <c r="H133" s="1473"/>
      <c r="I133" s="1473"/>
      <c r="J133" s="1474"/>
    </row>
    <row r="134" spans="1:10" ht="20.100000000000001" customHeight="1">
      <c r="A134" s="1512"/>
      <c r="B134" s="1475" t="s">
        <v>194</v>
      </c>
      <c r="C134" s="1475"/>
      <c r="D134" s="1067"/>
      <c r="E134" s="1481"/>
      <c r="F134" s="1482"/>
      <c r="G134" s="1482"/>
      <c r="H134" s="1482"/>
      <c r="I134" s="1482"/>
      <c r="J134" s="1483"/>
    </row>
    <row r="135" spans="1:10" ht="20.100000000000001" customHeight="1">
      <c r="A135" s="1512"/>
      <c r="B135" s="1475" t="s">
        <v>195</v>
      </c>
      <c r="C135" s="1475"/>
      <c r="D135" s="1064"/>
      <c r="E135" s="1484"/>
      <c r="F135" s="1485"/>
      <c r="G135" s="1485"/>
      <c r="H135" s="1485"/>
      <c r="I135" s="1485"/>
      <c r="J135" s="1486"/>
    </row>
    <row r="136" spans="1:10" ht="34.5" customHeight="1">
      <c r="A136" s="1511">
        <v>11</v>
      </c>
      <c r="B136" s="1489" t="s">
        <v>196</v>
      </c>
      <c r="C136" s="1490"/>
      <c r="D136" s="1492" t="s">
        <v>187</v>
      </c>
      <c r="E136" s="1068" t="s">
        <v>840</v>
      </c>
      <c r="F136" s="1069"/>
      <c r="G136" s="1069"/>
      <c r="H136" s="1069"/>
      <c r="I136" s="1069"/>
      <c r="J136" s="1070"/>
    </row>
    <row r="137" spans="1:10" ht="21.45" customHeight="1">
      <c r="A137" s="1507"/>
      <c r="B137" s="1441"/>
      <c r="C137" s="1491"/>
      <c r="D137" s="1493"/>
      <c r="E137" s="1071" t="s">
        <v>825</v>
      </c>
      <c r="F137" s="1072"/>
      <c r="G137" s="1072"/>
      <c r="H137" s="1072"/>
      <c r="I137" s="1072"/>
      <c r="J137" s="1073"/>
    </row>
    <row r="138" spans="1:10" ht="67.95" customHeight="1">
      <c r="A138" s="1065">
        <v>12</v>
      </c>
      <c r="B138" s="1450" t="s">
        <v>197</v>
      </c>
      <c r="C138" s="1450"/>
      <c r="D138" s="1064" t="s">
        <v>187</v>
      </c>
      <c r="E138" s="1476" t="s">
        <v>877</v>
      </c>
      <c r="F138" s="1487"/>
      <c r="G138" s="1487"/>
      <c r="H138" s="1487"/>
      <c r="I138" s="1487"/>
      <c r="J138" s="1488"/>
    </row>
    <row r="139" spans="1:10" ht="20.100000000000001" customHeight="1">
      <c r="A139" s="1511">
        <v>15</v>
      </c>
      <c r="B139" s="1450" t="s">
        <v>200</v>
      </c>
      <c r="C139" s="1450"/>
      <c r="D139" s="1064"/>
      <c r="E139" s="1453" t="str">
        <f>I12</f>
        <v>01SEP25 - 31MAR27</v>
      </c>
      <c r="F139" s="1454"/>
      <c r="G139" s="1454"/>
      <c r="H139" s="1454"/>
      <c r="I139" s="1454"/>
      <c r="J139" s="1455"/>
    </row>
    <row r="140" spans="1:10" ht="20.100000000000001" customHeight="1">
      <c r="A140" s="1506"/>
      <c r="B140" s="1450" t="s">
        <v>201</v>
      </c>
      <c r="C140" s="1450"/>
      <c r="D140" s="1064"/>
      <c r="E140" s="1468" t="s">
        <v>384</v>
      </c>
      <c r="F140" s="1448"/>
      <c r="G140" s="1448"/>
      <c r="H140" s="1448"/>
      <c r="I140" s="1448"/>
      <c r="J140" s="1449"/>
    </row>
    <row r="141" spans="1:10" ht="20.100000000000001" customHeight="1">
      <c r="A141" s="1506"/>
      <c r="B141" s="1450" t="s">
        <v>202</v>
      </c>
      <c r="C141" s="1450"/>
      <c r="D141" s="1064"/>
      <c r="E141" s="1468"/>
      <c r="F141" s="1448"/>
      <c r="G141" s="1448"/>
      <c r="H141" s="1448"/>
      <c r="I141" s="1448"/>
      <c r="J141" s="1449"/>
    </row>
    <row r="142" spans="1:10" ht="20.100000000000001" customHeight="1">
      <c r="A142" s="1507"/>
      <c r="B142" s="1450" t="s">
        <v>203</v>
      </c>
      <c r="C142" s="1450"/>
      <c r="D142" s="1064"/>
      <c r="E142" s="1468"/>
      <c r="F142" s="1448"/>
      <c r="G142" s="1448"/>
      <c r="H142" s="1448"/>
      <c r="I142" s="1448"/>
      <c r="J142" s="1449"/>
    </row>
    <row r="143" spans="1:10" ht="20.100000000000001" customHeight="1">
      <c r="A143" s="1511">
        <v>16</v>
      </c>
      <c r="B143" s="1499" t="s">
        <v>204</v>
      </c>
      <c r="C143" s="1499"/>
      <c r="D143" s="1064"/>
      <c r="E143" s="1453"/>
      <c r="F143" s="1454"/>
      <c r="G143" s="1454"/>
      <c r="H143" s="1454"/>
      <c r="I143" s="1454"/>
      <c r="J143" s="1455"/>
    </row>
    <row r="144" spans="1:10" ht="20.100000000000001" customHeight="1">
      <c r="A144" s="1506"/>
      <c r="B144" s="1450" t="s">
        <v>205</v>
      </c>
      <c r="C144" s="1450"/>
      <c r="D144" s="1064"/>
      <c r="E144" s="1489" t="s">
        <v>506</v>
      </c>
      <c r="F144" s="1494"/>
      <c r="G144" s="1494"/>
      <c r="H144" s="1494"/>
      <c r="I144" s="1494"/>
      <c r="J144" s="1495"/>
    </row>
    <row r="145" spans="1:10" ht="20.100000000000001" customHeight="1">
      <c r="A145" s="1506"/>
      <c r="B145" s="1450" t="s">
        <v>206</v>
      </c>
      <c r="C145" s="1450"/>
      <c r="D145" s="1064"/>
      <c r="E145" s="1496"/>
      <c r="F145" s="1497"/>
      <c r="G145" s="1497"/>
      <c r="H145" s="1497"/>
      <c r="I145" s="1497"/>
      <c r="J145" s="1498"/>
    </row>
    <row r="146" spans="1:10" ht="20.100000000000001" customHeight="1">
      <c r="A146" s="1506"/>
      <c r="B146" s="1450" t="s">
        <v>207</v>
      </c>
      <c r="C146" s="1450"/>
      <c r="D146" s="1064"/>
      <c r="E146" s="1496"/>
      <c r="F146" s="1497"/>
      <c r="G146" s="1497"/>
      <c r="H146" s="1497"/>
      <c r="I146" s="1497"/>
      <c r="J146" s="1498"/>
    </row>
    <row r="147" spans="1:10" ht="20.100000000000001" customHeight="1">
      <c r="A147" s="1507"/>
      <c r="B147" s="1450" t="s">
        <v>208</v>
      </c>
      <c r="C147" s="1450"/>
      <c r="D147" s="1064"/>
      <c r="E147" s="1441"/>
      <c r="F147" s="1442"/>
      <c r="G147" s="1442"/>
      <c r="H147" s="1442"/>
      <c r="I147" s="1442"/>
      <c r="J147" s="1443"/>
    </row>
    <row r="148" spans="1:10" ht="20.100000000000001" customHeight="1">
      <c r="A148" s="1508">
        <v>18</v>
      </c>
      <c r="B148" s="1499" t="s">
        <v>209</v>
      </c>
      <c r="C148" s="1499"/>
      <c r="D148" s="1074"/>
      <c r="E148" s="1453"/>
      <c r="F148" s="1454"/>
      <c r="G148" s="1454"/>
      <c r="H148" s="1454"/>
      <c r="I148" s="1454"/>
      <c r="J148" s="1455"/>
    </row>
    <row r="149" spans="1:10" ht="20.100000000000001" customHeight="1">
      <c r="A149" s="1509"/>
      <c r="B149" s="1450" t="s">
        <v>210</v>
      </c>
      <c r="C149" s="1450"/>
      <c r="D149" s="1074"/>
      <c r="E149" s="1447" t="s">
        <v>507</v>
      </c>
      <c r="F149" s="1451"/>
      <c r="G149" s="1451"/>
      <c r="H149" s="1451"/>
      <c r="I149" s="1451"/>
      <c r="J149" s="1452"/>
    </row>
    <row r="150" spans="1:10" ht="20.100000000000001" customHeight="1">
      <c r="A150" s="1509"/>
      <c r="B150" s="1450" t="s">
        <v>211</v>
      </c>
      <c r="C150" s="1450"/>
      <c r="D150" s="1074"/>
      <c r="E150" s="1500" t="s">
        <v>843</v>
      </c>
      <c r="F150" s="1487"/>
      <c r="G150" s="1487"/>
      <c r="H150" s="1487"/>
      <c r="I150" s="1487"/>
      <c r="J150" s="1488"/>
    </row>
    <row r="151" spans="1:10" ht="20.100000000000001" customHeight="1">
      <c r="A151" s="1510"/>
      <c r="B151" s="1450" t="s">
        <v>212</v>
      </c>
      <c r="C151" s="1450"/>
      <c r="D151" s="1074"/>
      <c r="E151" s="1468" t="s">
        <v>508</v>
      </c>
      <c r="F151" s="1448"/>
      <c r="G151" s="1448"/>
      <c r="H151" s="1448"/>
      <c r="I151" s="1448"/>
      <c r="J151" s="1449"/>
    </row>
    <row r="152" spans="1:10" ht="20.100000000000001" customHeight="1">
      <c r="A152" s="1505">
        <v>19</v>
      </c>
      <c r="B152" s="1499" t="s">
        <v>213</v>
      </c>
      <c r="C152" s="1499"/>
      <c r="D152" s="1074"/>
      <c r="E152" s="1453"/>
      <c r="F152" s="1454"/>
      <c r="G152" s="1454"/>
      <c r="H152" s="1454"/>
      <c r="I152" s="1454"/>
      <c r="J152" s="1455"/>
    </row>
    <row r="153" spans="1:10" ht="20.100000000000001" customHeight="1">
      <c r="A153" s="1506"/>
      <c r="B153" s="1450" t="s">
        <v>827</v>
      </c>
      <c r="C153" s="1450"/>
      <c r="D153" s="1064"/>
      <c r="E153" s="1468" t="s">
        <v>509</v>
      </c>
      <c r="F153" s="1448"/>
      <c r="G153" s="1448"/>
      <c r="H153" s="1448"/>
      <c r="I153" s="1448"/>
      <c r="J153" s="1449"/>
    </row>
    <row r="154" spans="1:10" ht="20.100000000000001" customHeight="1">
      <c r="A154" s="1506"/>
      <c r="B154" s="1450" t="s">
        <v>215</v>
      </c>
      <c r="C154" s="1450"/>
      <c r="D154" s="1064"/>
      <c r="E154" s="1468" t="s">
        <v>510</v>
      </c>
      <c r="F154" s="1448"/>
      <c r="G154" s="1448"/>
      <c r="H154" s="1448"/>
      <c r="I154" s="1448"/>
      <c r="J154" s="1449"/>
    </row>
    <row r="155" spans="1:10" ht="20.100000000000001" customHeight="1">
      <c r="A155" s="1507"/>
      <c r="B155" s="1450" t="s">
        <v>216</v>
      </c>
      <c r="C155" s="1450"/>
      <c r="D155" s="1064" t="s">
        <v>187</v>
      </c>
      <c r="E155" s="1500" t="s">
        <v>875</v>
      </c>
      <c r="F155" s="1487"/>
      <c r="G155" s="1487"/>
      <c r="H155" s="1487"/>
      <c r="I155" s="1487"/>
      <c r="J155" s="1488"/>
    </row>
    <row r="156" spans="1:10" ht="20.100000000000001" customHeight="1">
      <c r="A156" s="1075">
        <v>21</v>
      </c>
      <c r="B156" s="1499" t="s">
        <v>217</v>
      </c>
      <c r="C156" s="1499"/>
      <c r="D156" s="1064"/>
      <c r="E156" s="1468" t="s">
        <v>511</v>
      </c>
      <c r="F156" s="1448"/>
      <c r="G156" s="1448"/>
      <c r="H156" s="1448"/>
      <c r="I156" s="1448"/>
      <c r="J156" s="1449"/>
    </row>
    <row r="157" spans="1:10" ht="20.100000000000001" customHeight="1" thickBot="1">
      <c r="A157" s="1076">
        <v>22</v>
      </c>
      <c r="B157" s="1501" t="s">
        <v>218</v>
      </c>
      <c r="C157" s="1501"/>
      <c r="D157" s="1077"/>
      <c r="E157" s="1502" t="s">
        <v>396</v>
      </c>
      <c r="F157" s="1503"/>
      <c r="G157" s="1503"/>
      <c r="H157" s="1503"/>
      <c r="I157" s="1503"/>
      <c r="J157" s="1504"/>
    </row>
    <row r="158" spans="1:10" ht="20.100000000000001" customHeight="1"/>
    <row r="159" spans="1:10" ht="20.100000000000001" customHeight="1"/>
  </sheetData>
  <mergeCells count="159">
    <mergeCell ref="I113:J113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79:J79"/>
    <mergeCell ref="I80:J80"/>
    <mergeCell ref="I81:J81"/>
    <mergeCell ref="I82:J82"/>
    <mergeCell ref="I83:J83"/>
    <mergeCell ref="I84:J84"/>
    <mergeCell ref="I110:J110"/>
    <mergeCell ref="I111:J111"/>
    <mergeCell ref="I112:J112"/>
    <mergeCell ref="W35:W58"/>
    <mergeCell ref="A68:A73"/>
    <mergeCell ref="I61:J61"/>
    <mergeCell ref="I63:J63"/>
    <mergeCell ref="A74:A113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A61:A62"/>
    <mergeCell ref="I64:J64"/>
    <mergeCell ref="I77:J77"/>
    <mergeCell ref="I78:J78"/>
    <mergeCell ref="A119:A123"/>
    <mergeCell ref="A124:A128"/>
    <mergeCell ref="A133:A135"/>
    <mergeCell ref="A139:A142"/>
    <mergeCell ref="B140:C140"/>
    <mergeCell ref="B129:C129"/>
    <mergeCell ref="B121:C121"/>
    <mergeCell ref="B116:C116"/>
    <mergeCell ref="A115:C115"/>
    <mergeCell ref="B141:C141"/>
    <mergeCell ref="B130:C130"/>
    <mergeCell ref="B117:C117"/>
    <mergeCell ref="B142:C142"/>
    <mergeCell ref="B131:C131"/>
    <mergeCell ref="B132:C132"/>
    <mergeCell ref="B120:C120"/>
    <mergeCell ref="A136:A137"/>
    <mergeCell ref="B124:C127"/>
    <mergeCell ref="A148:A151"/>
    <mergeCell ref="A143:A147"/>
    <mergeCell ref="B149:C149"/>
    <mergeCell ref="B150:C150"/>
    <mergeCell ref="B151:C151"/>
    <mergeCell ref="B144:C144"/>
    <mergeCell ref="B146:C146"/>
    <mergeCell ref="B147:C147"/>
    <mergeCell ref="B148:C148"/>
    <mergeCell ref="B143:C143"/>
    <mergeCell ref="B154:C154"/>
    <mergeCell ref="E154:J154"/>
    <mergeCell ref="B155:C155"/>
    <mergeCell ref="E155:J155"/>
    <mergeCell ref="B156:C156"/>
    <mergeCell ref="E156:J156"/>
    <mergeCell ref="B157:C157"/>
    <mergeCell ref="E157:J157"/>
    <mergeCell ref="A152:A155"/>
    <mergeCell ref="E148:J148"/>
    <mergeCell ref="E144:J147"/>
    <mergeCell ref="B152:C152"/>
    <mergeCell ref="E152:J152"/>
    <mergeCell ref="B153:C153"/>
    <mergeCell ref="E153:J153"/>
    <mergeCell ref="E149:J149"/>
    <mergeCell ref="E150:J150"/>
    <mergeCell ref="E151:J151"/>
    <mergeCell ref="E143:J143"/>
    <mergeCell ref="B145:C145"/>
    <mergeCell ref="B134:C134"/>
    <mergeCell ref="E134:J134"/>
    <mergeCell ref="B135:C135"/>
    <mergeCell ref="E135:J135"/>
    <mergeCell ref="B138:C138"/>
    <mergeCell ref="E138:J138"/>
    <mergeCell ref="B139:C139"/>
    <mergeCell ref="E139:J139"/>
    <mergeCell ref="E141:J141"/>
    <mergeCell ref="E142:J142"/>
    <mergeCell ref="B136:C137"/>
    <mergeCell ref="D136:D137"/>
    <mergeCell ref="E120:J120"/>
    <mergeCell ref="E121:J121"/>
    <mergeCell ref="E132:J132"/>
    <mergeCell ref="B133:C133"/>
    <mergeCell ref="E133:J133"/>
    <mergeCell ref="E140:J140"/>
    <mergeCell ref="B122:C122"/>
    <mergeCell ref="E122:J122"/>
    <mergeCell ref="B123:C123"/>
    <mergeCell ref="E123:J123"/>
    <mergeCell ref="E124:J124"/>
    <mergeCell ref="B128:C128"/>
    <mergeCell ref="E128:J128"/>
    <mergeCell ref="E129:J129"/>
    <mergeCell ref="E130:J130"/>
    <mergeCell ref="E131:J131"/>
    <mergeCell ref="E126:J126"/>
    <mergeCell ref="E127:J127"/>
    <mergeCell ref="E125:J125"/>
    <mergeCell ref="E116:J116"/>
    <mergeCell ref="E115:J115"/>
    <mergeCell ref="E117:J117"/>
    <mergeCell ref="B118:C118"/>
    <mergeCell ref="E118:J118"/>
    <mergeCell ref="B119:C119"/>
    <mergeCell ref="E119:J119"/>
    <mergeCell ref="I100:J100"/>
    <mergeCell ref="K12:K16"/>
    <mergeCell ref="K17:K22"/>
    <mergeCell ref="K42:K58"/>
    <mergeCell ref="B12:B58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E7:F7"/>
    <mergeCell ref="E9:H9"/>
    <mergeCell ref="G10:G11"/>
    <mergeCell ref="H10:H11"/>
    <mergeCell ref="C12:C58"/>
    <mergeCell ref="K23:K41"/>
    <mergeCell ref="A63:A67"/>
    <mergeCell ref="C61:E61"/>
    <mergeCell ref="F61:G61"/>
    <mergeCell ref="F60:J60"/>
    <mergeCell ref="I12:I58"/>
    <mergeCell ref="J12:J26"/>
    <mergeCell ref="J27:J58"/>
  </mergeCells>
  <phoneticPr fontId="42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0" fitToHeight="0" orientation="landscape" horizontalDpi="4294967293" verticalDpi="4294967293" r:id="rId1"/>
  <headerFooter alignWithMargins="0"/>
  <rowBreaks count="1" manualBreakCount="1">
    <brk id="114" max="3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1:AF48"/>
  <sheetViews>
    <sheetView zoomScale="75" zoomScaleNormal="75" workbookViewId="0">
      <selection activeCell="X12" sqref="X12:X18"/>
    </sheetView>
  </sheetViews>
  <sheetFormatPr defaultColWidth="9" defaultRowHeight="14.4"/>
  <cols>
    <col min="1" max="2" width="9" style="900"/>
    <col min="3" max="4" width="9" style="901"/>
    <col min="5" max="16384" width="9" style="900"/>
  </cols>
  <sheetData>
    <row r="1" spans="3:32">
      <c r="C1" s="901" t="s">
        <v>83</v>
      </c>
      <c r="D1" s="901" t="s">
        <v>620</v>
      </c>
      <c r="E1" s="900" t="s">
        <v>621</v>
      </c>
      <c r="H1" s="900">
        <v>0.64435195999999995</v>
      </c>
      <c r="X1" s="900" t="s">
        <v>732</v>
      </c>
      <c r="Y1" s="900" t="s">
        <v>733</v>
      </c>
      <c r="Z1" s="900" t="s">
        <v>734</v>
      </c>
      <c r="AA1" s="900" t="s">
        <v>735</v>
      </c>
      <c r="AB1" s="900" t="s">
        <v>736</v>
      </c>
    </row>
    <row r="2" spans="3:32">
      <c r="C2" s="901" t="s">
        <v>92</v>
      </c>
      <c r="D2" s="901">
        <v>0</v>
      </c>
      <c r="E2" s="900">
        <v>1505</v>
      </c>
      <c r="G2" s="900">
        <v>1505</v>
      </c>
      <c r="H2" s="902">
        <f t="shared" ref="H2:H3" si="0">G2*$H$1</f>
        <v>969.74969979999992</v>
      </c>
      <c r="I2" s="900">
        <v>25</v>
      </c>
      <c r="J2" s="902">
        <f t="shared" ref="J2:J3" si="1">H2+I2</f>
        <v>994.74969979999992</v>
      </c>
      <c r="N2" s="901" t="s">
        <v>92</v>
      </c>
      <c r="O2" s="902">
        <v>994.74969979999992</v>
      </c>
      <c r="P2" s="900">
        <v>673</v>
      </c>
      <c r="W2" s="901" t="s">
        <v>92</v>
      </c>
      <c r="X2" s="900">
        <v>1505</v>
      </c>
      <c r="AE2" s="900">
        <v>1505</v>
      </c>
      <c r="AF2" s="900">
        <f>X2-AE2</f>
        <v>0</v>
      </c>
    </row>
    <row r="3" spans="3:32">
      <c r="C3" s="901" t="s">
        <v>94</v>
      </c>
      <c r="D3" s="901">
        <v>0</v>
      </c>
      <c r="E3" s="900">
        <v>1215</v>
      </c>
      <c r="G3" s="900">
        <v>1215</v>
      </c>
      <c r="H3" s="902">
        <f t="shared" si="0"/>
        <v>782.88763139999992</v>
      </c>
      <c r="I3" s="900">
        <v>25</v>
      </c>
      <c r="J3" s="902">
        <f t="shared" si="1"/>
        <v>807.88763139999992</v>
      </c>
      <c r="N3" s="901" t="s">
        <v>94</v>
      </c>
      <c r="O3" s="902">
        <v>807.88763139999992</v>
      </c>
      <c r="P3" s="900">
        <v>723</v>
      </c>
      <c r="Q3" s="902">
        <f>O3-P3</f>
        <v>84.887631399999918</v>
      </c>
      <c r="R3" s="909">
        <f>Q3/P3</f>
        <v>0.11741027856154899</v>
      </c>
      <c r="W3" s="901" t="s">
        <v>94</v>
      </c>
      <c r="X3" s="900">
        <v>1215</v>
      </c>
      <c r="AE3" s="900">
        <v>1215</v>
      </c>
      <c r="AF3" s="900">
        <f t="shared" ref="AF3:AF18" si="2">X3-AE3</f>
        <v>0</v>
      </c>
    </row>
    <row r="4" spans="3:32">
      <c r="C4" s="903" t="s">
        <v>96</v>
      </c>
      <c r="D4" s="903">
        <v>0</v>
      </c>
      <c r="E4" s="904">
        <v>1025</v>
      </c>
      <c r="F4" s="904"/>
      <c r="G4" s="905">
        <f>(E4+E5+E6)/3</f>
        <v>848.33333333333337</v>
      </c>
      <c r="H4" s="902">
        <f>G4*$H$1</f>
        <v>546.62524606666659</v>
      </c>
      <c r="I4" s="900">
        <v>25</v>
      </c>
      <c r="J4" s="902">
        <f>H4+I4</f>
        <v>571.62524606666659</v>
      </c>
      <c r="N4" s="901" t="s">
        <v>96</v>
      </c>
      <c r="O4" s="902">
        <v>571.62524606666659</v>
      </c>
      <c r="P4" s="900">
        <v>464</v>
      </c>
      <c r="Q4" s="902">
        <f t="shared" ref="Q4:Q18" si="3">O4-P4</f>
        <v>107.62524606666659</v>
      </c>
      <c r="R4" s="909">
        <f>Q4/P4</f>
        <v>0.23195096135057455</v>
      </c>
      <c r="W4" s="901" t="s">
        <v>96</v>
      </c>
      <c r="X4" s="900">
        <v>1025</v>
      </c>
      <c r="Y4" s="900">
        <v>850</v>
      </c>
      <c r="AA4" s="900">
        <v>670</v>
      </c>
      <c r="AE4" s="900">
        <v>1025</v>
      </c>
      <c r="AF4" s="900">
        <f t="shared" si="2"/>
        <v>0</v>
      </c>
    </row>
    <row r="5" spans="3:32">
      <c r="C5" s="903" t="s">
        <v>96</v>
      </c>
      <c r="D5" s="903">
        <v>14</v>
      </c>
      <c r="E5" s="904">
        <v>850</v>
      </c>
      <c r="F5" s="904"/>
      <c r="G5" s="904"/>
      <c r="N5" s="901" t="s">
        <v>98</v>
      </c>
      <c r="O5" s="902">
        <v>695.12603839999997</v>
      </c>
      <c r="P5" s="900">
        <v>339</v>
      </c>
      <c r="Q5" s="902">
        <f t="shared" si="3"/>
        <v>356.12603839999997</v>
      </c>
      <c r="W5" s="901" t="s">
        <v>98</v>
      </c>
      <c r="X5" s="900">
        <v>1040</v>
      </c>
      <c r="AE5" s="900">
        <v>945</v>
      </c>
      <c r="AF5" s="900">
        <f t="shared" si="2"/>
        <v>95</v>
      </c>
    </row>
    <row r="6" spans="3:32">
      <c r="C6" s="903" t="s">
        <v>96</v>
      </c>
      <c r="D6" s="903">
        <v>28</v>
      </c>
      <c r="E6" s="904">
        <v>670</v>
      </c>
      <c r="F6" s="904"/>
      <c r="G6" s="904"/>
      <c r="N6" s="901" t="s">
        <v>101</v>
      </c>
      <c r="O6" s="902">
        <v>424.49821519999995</v>
      </c>
      <c r="P6" s="900">
        <v>406</v>
      </c>
      <c r="Q6" s="902">
        <f t="shared" si="3"/>
        <v>18.498215199999947</v>
      </c>
      <c r="R6" s="909">
        <f t="shared" ref="R6:R8" si="4">Q6/P6</f>
        <v>4.5562106403940754E-2</v>
      </c>
      <c r="W6" s="901" t="s">
        <v>101</v>
      </c>
      <c r="X6" s="900">
        <v>620</v>
      </c>
      <c r="AE6" s="900">
        <v>620</v>
      </c>
      <c r="AF6" s="900">
        <f t="shared" si="2"/>
        <v>0</v>
      </c>
    </row>
    <row r="7" spans="3:32">
      <c r="C7" s="901" t="s">
        <v>98</v>
      </c>
      <c r="D7" s="901">
        <v>0</v>
      </c>
      <c r="E7" s="900">
        <v>1040</v>
      </c>
      <c r="G7" s="900">
        <v>1040</v>
      </c>
      <c r="H7" s="902">
        <f t="shared" ref="H7:H9" si="5">G7*$H$1</f>
        <v>670.12603839999997</v>
      </c>
      <c r="I7" s="900">
        <v>25</v>
      </c>
      <c r="J7" s="902">
        <f t="shared" ref="J7:J9" si="6">H7+I7</f>
        <v>695.12603839999997</v>
      </c>
      <c r="N7" s="901" t="s">
        <v>104</v>
      </c>
      <c r="O7" s="902">
        <v>350.39773979999995</v>
      </c>
      <c r="P7" s="900">
        <v>341</v>
      </c>
      <c r="Q7" s="902">
        <f t="shared" si="3"/>
        <v>9.3977397999999539</v>
      </c>
      <c r="R7" s="909">
        <f t="shared" si="4"/>
        <v>2.755935425219928E-2</v>
      </c>
      <c r="W7" s="901" t="s">
        <v>104</v>
      </c>
      <c r="X7" s="900">
        <v>505</v>
      </c>
      <c r="AE7" s="900">
        <v>505</v>
      </c>
      <c r="AF7" s="900">
        <f t="shared" si="2"/>
        <v>0</v>
      </c>
    </row>
    <row r="8" spans="3:32">
      <c r="C8" s="901" t="s">
        <v>101</v>
      </c>
      <c r="D8" s="901">
        <v>0</v>
      </c>
      <c r="E8" s="900">
        <v>620</v>
      </c>
      <c r="G8" s="900">
        <v>620</v>
      </c>
      <c r="H8" s="902">
        <f t="shared" si="5"/>
        <v>399.49821519999995</v>
      </c>
      <c r="I8" s="900">
        <v>25</v>
      </c>
      <c r="J8" s="902">
        <f t="shared" si="6"/>
        <v>424.49821519999995</v>
      </c>
      <c r="N8" s="901" t="s">
        <v>107</v>
      </c>
      <c r="O8" s="902">
        <v>272.00158466666664</v>
      </c>
      <c r="P8" s="900">
        <v>279</v>
      </c>
      <c r="Q8" s="902">
        <f t="shared" si="3"/>
        <v>-6.9984153333333552</v>
      </c>
      <c r="R8" s="909">
        <f t="shared" si="4"/>
        <v>-2.5083925925926006E-2</v>
      </c>
      <c r="W8" s="901" t="s">
        <v>107</v>
      </c>
      <c r="X8" s="900">
        <v>410</v>
      </c>
      <c r="Y8" s="900">
        <v>385</v>
      </c>
      <c r="AA8" s="900">
        <v>355</v>
      </c>
      <c r="AE8" s="900">
        <v>410</v>
      </c>
      <c r="AF8" s="900">
        <f t="shared" si="2"/>
        <v>0</v>
      </c>
    </row>
    <row r="9" spans="3:32">
      <c r="C9" s="901" t="s">
        <v>104</v>
      </c>
      <c r="D9" s="901">
        <v>0</v>
      </c>
      <c r="E9" s="900">
        <v>505</v>
      </c>
      <c r="G9" s="900">
        <v>505</v>
      </c>
      <c r="H9" s="902">
        <f t="shared" si="5"/>
        <v>325.39773979999995</v>
      </c>
      <c r="I9" s="900">
        <v>25</v>
      </c>
      <c r="J9" s="902">
        <f t="shared" si="6"/>
        <v>350.39773979999995</v>
      </c>
      <c r="N9" s="901" t="s">
        <v>110</v>
      </c>
      <c r="O9" s="902">
        <v>505.04221019999994</v>
      </c>
      <c r="P9" s="900">
        <v>193</v>
      </c>
      <c r="Q9" s="902"/>
      <c r="W9" s="901" t="s">
        <v>110</v>
      </c>
      <c r="X9" s="900">
        <v>745</v>
      </c>
      <c r="AE9" s="900">
        <v>745</v>
      </c>
      <c r="AF9" s="900">
        <f t="shared" si="2"/>
        <v>0</v>
      </c>
    </row>
    <row r="10" spans="3:32">
      <c r="C10" s="903" t="s">
        <v>107</v>
      </c>
      <c r="D10" s="903">
        <v>0</v>
      </c>
      <c r="E10" s="904">
        <v>410</v>
      </c>
      <c r="F10" s="904"/>
      <c r="G10" s="905">
        <f>(E10+E11+E12)/3</f>
        <v>383.33333333333331</v>
      </c>
      <c r="H10" s="902">
        <f>G10*$H$1</f>
        <v>247.00158466666664</v>
      </c>
      <c r="I10" s="900">
        <v>25</v>
      </c>
      <c r="J10" s="902">
        <f>H10+I10</f>
        <v>272.00158466666664</v>
      </c>
      <c r="N10" s="901" t="s">
        <v>112</v>
      </c>
      <c r="O10" s="902">
        <v>421.27645539999997</v>
      </c>
      <c r="P10" s="900">
        <v>404</v>
      </c>
      <c r="Q10" s="902">
        <f t="shared" si="3"/>
        <v>17.276455399999975</v>
      </c>
      <c r="R10" s="909">
        <f t="shared" ref="R10:R18" si="7">Q10/P10</f>
        <v>4.2763503465346471E-2</v>
      </c>
      <c r="W10" s="901" t="s">
        <v>112</v>
      </c>
      <c r="X10" s="900">
        <v>615</v>
      </c>
      <c r="AE10" s="900">
        <v>615</v>
      </c>
      <c r="AF10" s="900">
        <f t="shared" si="2"/>
        <v>0</v>
      </c>
    </row>
    <row r="11" spans="3:32">
      <c r="C11" s="903" t="s">
        <v>107</v>
      </c>
      <c r="D11" s="903">
        <v>14</v>
      </c>
      <c r="E11" s="904">
        <v>385</v>
      </c>
      <c r="F11" s="904"/>
      <c r="G11" s="904"/>
      <c r="N11" s="901" t="s">
        <v>114</v>
      </c>
      <c r="O11" s="902">
        <v>279.51902419999999</v>
      </c>
      <c r="P11" s="900">
        <v>335</v>
      </c>
      <c r="Q11" s="902">
        <f t="shared" si="3"/>
        <v>-55.48097580000001</v>
      </c>
      <c r="R11" s="909">
        <f t="shared" si="7"/>
        <v>-0.16561485313432839</v>
      </c>
      <c r="W11" s="901" t="s">
        <v>114</v>
      </c>
      <c r="X11" s="900">
        <v>500</v>
      </c>
      <c r="AE11" s="900">
        <v>500</v>
      </c>
      <c r="AF11" s="900">
        <f t="shared" si="2"/>
        <v>0</v>
      </c>
    </row>
    <row r="12" spans="3:32">
      <c r="C12" s="903" t="s">
        <v>107</v>
      </c>
      <c r="D12" s="903">
        <v>28</v>
      </c>
      <c r="E12" s="904">
        <v>355</v>
      </c>
      <c r="F12" s="904"/>
      <c r="G12" s="904"/>
      <c r="N12" s="901" t="s">
        <v>116</v>
      </c>
      <c r="O12" s="902">
        <v>237.63614679999998</v>
      </c>
      <c r="P12" s="900">
        <v>265</v>
      </c>
      <c r="Q12" s="902">
        <f t="shared" si="3"/>
        <v>-27.363853200000023</v>
      </c>
      <c r="R12" s="909">
        <f t="shared" si="7"/>
        <v>-0.1032598233962265</v>
      </c>
      <c r="W12" s="901" t="s">
        <v>116</v>
      </c>
      <c r="X12" s="900">
        <v>380</v>
      </c>
      <c r="AE12" s="900">
        <v>390</v>
      </c>
      <c r="AF12" s="900">
        <f t="shared" si="2"/>
        <v>-10</v>
      </c>
    </row>
    <row r="13" spans="3:32">
      <c r="C13" s="901" t="s">
        <v>110</v>
      </c>
      <c r="D13" s="901">
        <v>0</v>
      </c>
      <c r="E13" s="900">
        <v>745</v>
      </c>
      <c r="G13" s="900">
        <v>745</v>
      </c>
      <c r="H13" s="902">
        <f t="shared" ref="H13:H14" si="8">G13*$H$1</f>
        <v>480.04221019999994</v>
      </c>
      <c r="I13" s="900">
        <v>25</v>
      </c>
      <c r="J13" s="902">
        <f t="shared" ref="J13:J14" si="9">H13+I13</f>
        <v>505.04221019999994</v>
      </c>
      <c r="N13" s="901" t="s">
        <v>118</v>
      </c>
      <c r="O13" s="902">
        <v>171.91224688</v>
      </c>
      <c r="P13" s="900">
        <v>227</v>
      </c>
      <c r="Q13" s="902">
        <f t="shared" si="3"/>
        <v>-55.087753120000002</v>
      </c>
      <c r="R13" s="909">
        <f t="shared" si="7"/>
        <v>-0.24267732651982379</v>
      </c>
      <c r="W13" s="901" t="s">
        <v>118</v>
      </c>
      <c r="X13" s="900">
        <v>290</v>
      </c>
      <c r="AE13" s="900">
        <v>320</v>
      </c>
      <c r="AF13" s="900">
        <f t="shared" si="2"/>
        <v>-30</v>
      </c>
    </row>
    <row r="14" spans="3:32">
      <c r="C14" s="901" t="s">
        <v>112</v>
      </c>
      <c r="D14" s="901">
        <v>0</v>
      </c>
      <c r="E14" s="900">
        <v>615</v>
      </c>
      <c r="G14" s="900">
        <v>615</v>
      </c>
      <c r="H14" s="902">
        <f t="shared" si="8"/>
        <v>396.27645539999997</v>
      </c>
      <c r="I14" s="900">
        <v>25</v>
      </c>
      <c r="J14" s="902">
        <f t="shared" si="9"/>
        <v>421.27645539999997</v>
      </c>
      <c r="N14" s="901" t="s">
        <v>120</v>
      </c>
      <c r="O14" s="902">
        <v>145.49381652</v>
      </c>
      <c r="P14" s="900">
        <v>149</v>
      </c>
      <c r="Q14" s="902">
        <f t="shared" si="3"/>
        <v>-3.5061834800000042</v>
      </c>
      <c r="R14" s="909">
        <f t="shared" si="7"/>
        <v>-2.3531432751677881E-2</v>
      </c>
      <c r="W14" s="901" t="s">
        <v>120</v>
      </c>
      <c r="X14" s="900">
        <v>245</v>
      </c>
      <c r="AE14" s="900">
        <v>280</v>
      </c>
      <c r="AF14" s="900">
        <f t="shared" si="2"/>
        <v>-35</v>
      </c>
    </row>
    <row r="15" spans="3:32">
      <c r="C15" s="906" t="s">
        <v>114</v>
      </c>
      <c r="D15" s="906">
        <v>0</v>
      </c>
      <c r="E15" s="907">
        <v>500</v>
      </c>
      <c r="F15" s="907"/>
      <c r="G15" s="908">
        <f>(E15+E16+E17+E18)/4</f>
        <v>395</v>
      </c>
      <c r="H15" s="902">
        <f>G15*$H$1</f>
        <v>254.51902419999999</v>
      </c>
      <c r="I15" s="900">
        <v>25</v>
      </c>
      <c r="J15" s="902">
        <f>H15+I15</f>
        <v>279.51902419999999</v>
      </c>
      <c r="N15" s="901" t="s">
        <v>122</v>
      </c>
      <c r="O15" s="902">
        <v>220.45342786666663</v>
      </c>
      <c r="P15" s="900">
        <v>194</v>
      </c>
      <c r="Q15" s="902">
        <f t="shared" si="3"/>
        <v>26.45342786666663</v>
      </c>
      <c r="R15" s="909">
        <f t="shared" si="7"/>
        <v>0.13635787560137438</v>
      </c>
      <c r="W15" s="901" t="s">
        <v>122</v>
      </c>
      <c r="X15" s="900">
        <v>350</v>
      </c>
      <c r="AE15" s="900">
        <v>290</v>
      </c>
      <c r="AF15" s="900">
        <f t="shared" si="2"/>
        <v>60</v>
      </c>
    </row>
    <row r="16" spans="3:32">
      <c r="C16" s="906" t="s">
        <v>114</v>
      </c>
      <c r="D16" s="906">
        <v>14</v>
      </c>
      <c r="E16" s="907">
        <v>420</v>
      </c>
      <c r="F16" s="907"/>
      <c r="G16" s="907"/>
      <c r="N16" s="901" t="s">
        <v>124</v>
      </c>
      <c r="O16" s="902">
        <v>179.64447039999999</v>
      </c>
      <c r="P16" s="900">
        <v>169</v>
      </c>
      <c r="Q16" s="902">
        <f t="shared" si="3"/>
        <v>10.644470399999989</v>
      </c>
      <c r="R16" s="909">
        <f t="shared" si="7"/>
        <v>6.2985031952662654E-2</v>
      </c>
      <c r="W16" s="901" t="s">
        <v>124</v>
      </c>
      <c r="X16" s="900">
        <v>290</v>
      </c>
      <c r="AE16" s="900">
        <v>250</v>
      </c>
      <c r="AF16" s="900">
        <f t="shared" si="2"/>
        <v>40</v>
      </c>
    </row>
    <row r="17" spans="3:32">
      <c r="C17" s="906" t="s">
        <v>114</v>
      </c>
      <c r="D17" s="906">
        <v>21</v>
      </c>
      <c r="E17" s="907">
        <v>350</v>
      </c>
      <c r="F17" s="907"/>
      <c r="G17" s="907"/>
      <c r="N17" s="901" t="s">
        <v>127</v>
      </c>
      <c r="O17" s="902">
        <v>144.20511260000001</v>
      </c>
      <c r="P17" s="900">
        <v>147</v>
      </c>
      <c r="Q17" s="902">
        <f t="shared" si="3"/>
        <v>-2.7948873999999932</v>
      </c>
      <c r="R17" s="909">
        <f t="shared" si="7"/>
        <v>-1.9012839455782266E-2</v>
      </c>
      <c r="W17" s="901" t="s">
        <v>127</v>
      </c>
      <c r="X17" s="900">
        <v>240</v>
      </c>
      <c r="AE17" s="900">
        <v>225</v>
      </c>
      <c r="AF17" s="900">
        <f t="shared" si="2"/>
        <v>15</v>
      </c>
    </row>
    <row r="18" spans="3:32">
      <c r="C18" s="906" t="s">
        <v>114</v>
      </c>
      <c r="D18" s="906">
        <v>28</v>
      </c>
      <c r="E18" s="907">
        <v>310</v>
      </c>
      <c r="F18" s="907"/>
      <c r="G18" s="907"/>
      <c r="N18" s="901" t="s">
        <v>236</v>
      </c>
      <c r="O18" s="902">
        <v>117.78668223999999</v>
      </c>
      <c r="P18" s="900">
        <v>124</v>
      </c>
      <c r="Q18" s="902">
        <f t="shared" si="3"/>
        <v>-6.2133177600000096</v>
      </c>
      <c r="R18" s="909">
        <f t="shared" si="7"/>
        <v>-5.0107401290322658E-2</v>
      </c>
      <c r="W18" s="901" t="s">
        <v>236</v>
      </c>
      <c r="X18" s="900">
        <v>195</v>
      </c>
      <c r="AE18" s="900">
        <v>205</v>
      </c>
      <c r="AF18" s="900">
        <f t="shared" si="2"/>
        <v>-10</v>
      </c>
    </row>
    <row r="19" spans="3:32">
      <c r="C19" s="903" t="s">
        <v>116</v>
      </c>
      <c r="D19" s="903">
        <v>0</v>
      </c>
      <c r="E19" s="904">
        <v>380</v>
      </c>
      <c r="F19" s="904"/>
      <c r="G19" s="905">
        <f>(E19+E20+E21)/3</f>
        <v>330</v>
      </c>
      <c r="H19" s="902">
        <f>G19*$H$1</f>
        <v>212.63614679999998</v>
      </c>
      <c r="I19" s="900">
        <v>25</v>
      </c>
      <c r="J19" s="902">
        <f>H19+I19</f>
        <v>237.63614679999998</v>
      </c>
    </row>
    <row r="20" spans="3:32">
      <c r="C20" s="903" t="s">
        <v>116</v>
      </c>
      <c r="D20" s="903">
        <v>14</v>
      </c>
      <c r="E20" s="904">
        <v>330</v>
      </c>
      <c r="F20" s="904"/>
      <c r="G20" s="904"/>
    </row>
    <row r="21" spans="3:32">
      <c r="C21" s="903" t="s">
        <v>116</v>
      </c>
      <c r="D21" s="903">
        <v>21</v>
      </c>
      <c r="E21" s="904">
        <v>280</v>
      </c>
      <c r="F21" s="904"/>
      <c r="G21" s="904"/>
    </row>
    <row r="22" spans="3:32">
      <c r="C22" s="901" t="s">
        <v>118</v>
      </c>
      <c r="D22" s="901">
        <v>0</v>
      </c>
      <c r="E22" s="900">
        <v>290</v>
      </c>
      <c r="G22" s="900">
        <f>(E22+E23+E24+E25+E26)/5</f>
        <v>228</v>
      </c>
      <c r="H22" s="902">
        <f>G22*$H$1</f>
        <v>146.91224688</v>
      </c>
      <c r="I22" s="900">
        <v>25</v>
      </c>
      <c r="J22" s="902">
        <f>H22+I22</f>
        <v>171.91224688</v>
      </c>
    </row>
    <row r="23" spans="3:32">
      <c r="C23" s="901" t="s">
        <v>118</v>
      </c>
      <c r="D23" s="901">
        <v>14</v>
      </c>
      <c r="E23" s="900">
        <v>250</v>
      </c>
    </row>
    <row r="24" spans="3:32">
      <c r="C24" s="901" t="s">
        <v>118</v>
      </c>
      <c r="D24" s="901">
        <v>21</v>
      </c>
      <c r="E24" s="900">
        <v>220</v>
      </c>
    </row>
    <row r="25" spans="3:32">
      <c r="C25" s="901" t="s">
        <v>118</v>
      </c>
      <c r="D25" s="901">
        <v>28</v>
      </c>
      <c r="E25" s="900">
        <v>200</v>
      </c>
    </row>
    <row r="26" spans="3:32">
      <c r="C26" s="901" t="s">
        <v>118</v>
      </c>
      <c r="D26" s="901">
        <v>45</v>
      </c>
      <c r="E26" s="900">
        <v>180</v>
      </c>
    </row>
    <row r="27" spans="3:32">
      <c r="C27" s="901" t="s">
        <v>120</v>
      </c>
      <c r="D27" s="901">
        <v>0</v>
      </c>
      <c r="E27" s="900">
        <v>245</v>
      </c>
      <c r="G27" s="900">
        <f>(E27+E28+E29+E30+E31)/5</f>
        <v>187</v>
      </c>
      <c r="H27" s="902">
        <f>G27*$H$1</f>
        <v>120.49381652</v>
      </c>
      <c r="I27" s="900">
        <v>25</v>
      </c>
      <c r="J27" s="902">
        <f>H27+I27</f>
        <v>145.49381652</v>
      </c>
    </row>
    <row r="28" spans="3:32">
      <c r="C28" s="901" t="s">
        <v>120</v>
      </c>
      <c r="D28" s="901">
        <v>14</v>
      </c>
      <c r="E28" s="900">
        <v>210</v>
      </c>
    </row>
    <row r="29" spans="3:32">
      <c r="C29" s="901" t="s">
        <v>120</v>
      </c>
      <c r="D29" s="901">
        <v>21</v>
      </c>
      <c r="E29" s="900">
        <v>180</v>
      </c>
    </row>
    <row r="30" spans="3:32">
      <c r="C30" s="901" t="s">
        <v>120</v>
      </c>
      <c r="D30" s="901">
        <v>28</v>
      </c>
      <c r="E30" s="900">
        <v>160</v>
      </c>
    </row>
    <row r="31" spans="3:32">
      <c r="C31" s="901" t="s">
        <v>120</v>
      </c>
      <c r="D31" s="901">
        <v>45</v>
      </c>
      <c r="E31" s="900">
        <v>140</v>
      </c>
    </row>
    <row r="32" spans="3:32">
      <c r="C32" s="903" t="s">
        <v>122</v>
      </c>
      <c r="D32" s="903">
        <v>0</v>
      </c>
      <c r="E32" s="904">
        <v>350</v>
      </c>
      <c r="F32" s="904"/>
      <c r="G32" s="905">
        <f>(E32+E33+E34)/3</f>
        <v>303.33333333333331</v>
      </c>
      <c r="H32" s="902">
        <f>G32*$H$1</f>
        <v>195.45342786666663</v>
      </c>
      <c r="I32" s="900">
        <v>25</v>
      </c>
      <c r="J32" s="902">
        <f>H32+I32</f>
        <v>220.45342786666663</v>
      </c>
    </row>
    <row r="33" spans="3:10">
      <c r="C33" s="903" t="s">
        <v>122</v>
      </c>
      <c r="D33" s="903">
        <v>14</v>
      </c>
      <c r="E33" s="904">
        <v>300</v>
      </c>
      <c r="F33" s="904"/>
      <c r="G33" s="904"/>
    </row>
    <row r="34" spans="3:10">
      <c r="C34" s="903" t="s">
        <v>122</v>
      </c>
      <c r="D34" s="903">
        <v>21</v>
      </c>
      <c r="E34" s="904">
        <v>260</v>
      </c>
      <c r="F34" s="904"/>
      <c r="G34" s="904"/>
    </row>
    <row r="35" spans="3:10">
      <c r="C35" s="906" t="s">
        <v>124</v>
      </c>
      <c r="D35" s="906">
        <v>0</v>
      </c>
      <c r="E35" s="907">
        <v>290</v>
      </c>
      <c r="F35" s="907"/>
      <c r="G35" s="908">
        <f>(E35+E36+E37+E38)/4</f>
        <v>240</v>
      </c>
      <c r="H35" s="902">
        <f>G35*$H$1</f>
        <v>154.64447039999999</v>
      </c>
      <c r="I35" s="900">
        <v>25</v>
      </c>
      <c r="J35" s="902">
        <f>H35+I35</f>
        <v>179.64447039999999</v>
      </c>
    </row>
    <row r="36" spans="3:10">
      <c r="C36" s="906" t="s">
        <v>124</v>
      </c>
      <c r="D36" s="906">
        <v>14</v>
      </c>
      <c r="E36" s="907">
        <v>250</v>
      </c>
      <c r="F36" s="907"/>
      <c r="G36" s="907"/>
    </row>
    <row r="37" spans="3:10">
      <c r="C37" s="906" t="s">
        <v>124</v>
      </c>
      <c r="D37" s="906">
        <v>21</v>
      </c>
      <c r="E37" s="907">
        <v>220</v>
      </c>
      <c r="F37" s="907"/>
      <c r="G37" s="907"/>
    </row>
    <row r="38" spans="3:10">
      <c r="C38" s="906" t="s">
        <v>124</v>
      </c>
      <c r="D38" s="906">
        <v>28</v>
      </c>
      <c r="E38" s="907">
        <v>200</v>
      </c>
      <c r="F38" s="907"/>
      <c r="G38" s="907"/>
    </row>
    <row r="39" spans="3:10">
      <c r="C39" s="901" t="s">
        <v>127</v>
      </c>
      <c r="D39" s="901">
        <v>0</v>
      </c>
      <c r="E39" s="900">
        <v>240</v>
      </c>
      <c r="G39" s="900">
        <f>(E39+E40+E41+E42+E43)/5</f>
        <v>185</v>
      </c>
      <c r="H39" s="902">
        <f>G39*$H$1</f>
        <v>119.20511259999999</v>
      </c>
      <c r="I39" s="900">
        <v>25</v>
      </c>
      <c r="J39" s="902">
        <f>H39+I39</f>
        <v>144.20511260000001</v>
      </c>
    </row>
    <row r="40" spans="3:10">
      <c r="C40" s="901" t="s">
        <v>127</v>
      </c>
      <c r="D40" s="901">
        <v>14</v>
      </c>
      <c r="E40" s="900">
        <v>205</v>
      </c>
    </row>
    <row r="41" spans="3:10">
      <c r="C41" s="901" t="s">
        <v>127</v>
      </c>
      <c r="D41" s="901">
        <v>21</v>
      </c>
      <c r="E41" s="900">
        <v>180</v>
      </c>
    </row>
    <row r="42" spans="3:10">
      <c r="C42" s="901" t="s">
        <v>127</v>
      </c>
      <c r="D42" s="901">
        <v>28</v>
      </c>
      <c r="E42" s="900">
        <v>160</v>
      </c>
    </row>
    <row r="43" spans="3:10">
      <c r="C43" s="901" t="s">
        <v>127</v>
      </c>
      <c r="D43" s="901">
        <v>45</v>
      </c>
      <c r="E43" s="900">
        <v>140</v>
      </c>
    </row>
    <row r="44" spans="3:10">
      <c r="C44" s="901" t="s">
        <v>236</v>
      </c>
      <c r="D44" s="901">
        <v>0</v>
      </c>
      <c r="E44" s="900">
        <v>195</v>
      </c>
      <c r="G44" s="900">
        <f>(E44+E45+E46+E47+E48)/5</f>
        <v>144</v>
      </c>
      <c r="H44" s="902">
        <f>G44*$H$1</f>
        <v>92.78668223999999</v>
      </c>
      <c r="I44" s="900">
        <v>25</v>
      </c>
      <c r="J44" s="902">
        <f>H44+I44</f>
        <v>117.78668223999999</v>
      </c>
    </row>
    <row r="45" spans="3:10">
      <c r="C45" s="901" t="s">
        <v>236</v>
      </c>
      <c r="D45" s="901">
        <v>14</v>
      </c>
      <c r="E45" s="900">
        <v>165</v>
      </c>
    </row>
    <row r="46" spans="3:10">
      <c r="C46" s="901" t="s">
        <v>236</v>
      </c>
      <c r="D46" s="901">
        <v>21</v>
      </c>
      <c r="E46" s="900">
        <v>140</v>
      </c>
    </row>
    <row r="47" spans="3:10">
      <c r="C47" s="901" t="s">
        <v>236</v>
      </c>
      <c r="D47" s="901">
        <v>28</v>
      </c>
      <c r="E47" s="900">
        <v>120</v>
      </c>
    </row>
    <row r="48" spans="3:10">
      <c r="C48" s="901" t="s">
        <v>236</v>
      </c>
      <c r="D48" s="901">
        <v>45</v>
      </c>
      <c r="E48" s="900">
        <v>100</v>
      </c>
    </row>
  </sheetData>
  <phoneticPr fontId="42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V60"/>
  <sheetViews>
    <sheetView zoomScale="75" zoomScaleNormal="75" workbookViewId="0">
      <selection activeCell="AF39" sqref="AF39"/>
    </sheetView>
  </sheetViews>
  <sheetFormatPr defaultColWidth="9" defaultRowHeight="13.8"/>
  <cols>
    <col min="1" max="3" width="5" style="928" customWidth="1"/>
    <col min="4" max="4" width="9.59765625" style="928" bestFit="1" customWidth="1"/>
    <col min="5" max="6" width="5" style="928" customWidth="1"/>
    <col min="7" max="7" width="6.09765625" style="928" bestFit="1" customWidth="1"/>
    <col min="8" max="8" width="4.09765625" style="928" bestFit="1" customWidth="1"/>
    <col min="9" max="9" width="5.09765625" style="928" bestFit="1" customWidth="1"/>
    <col min="10" max="10" width="6.09765625" style="928" bestFit="1" customWidth="1"/>
    <col min="11" max="12" width="5" style="928" customWidth="1"/>
    <col min="13" max="16" width="7.59765625" style="932" customWidth="1"/>
    <col min="17" max="17" width="9" style="928"/>
    <col min="18" max="20" width="5" style="928" customWidth="1"/>
    <col min="21" max="21" width="9" style="928"/>
    <col min="22" max="22" width="5" style="928" customWidth="1"/>
    <col min="23" max="23" width="6.09765625" style="928" bestFit="1" customWidth="1"/>
    <col min="24" max="24" width="4.09765625" style="928" bestFit="1" customWidth="1"/>
    <col min="25" max="25" width="5.09765625" style="928" bestFit="1" customWidth="1"/>
    <col min="26" max="26" width="6.09765625" style="928" bestFit="1" customWidth="1"/>
    <col min="27" max="27" width="4.09765625" style="928" bestFit="1" customWidth="1"/>
    <col min="28" max="28" width="6.19921875" style="928" bestFit="1" customWidth="1"/>
    <col min="29" max="32" width="7.59765625" style="932" customWidth="1"/>
    <col min="33" max="33" width="9" style="928"/>
    <col min="34" max="36" width="5" style="928" customWidth="1"/>
    <col min="37" max="37" width="9.59765625" style="928" bestFit="1" customWidth="1"/>
    <col min="38" max="38" width="5" style="928" customWidth="1"/>
    <col min="39" max="39" width="6.09765625" style="928" bestFit="1" customWidth="1"/>
    <col min="40" max="40" width="4.09765625" style="928" bestFit="1" customWidth="1"/>
    <col min="41" max="41" width="5.09765625" style="928" bestFit="1" customWidth="1"/>
    <col min="42" max="42" width="6.09765625" style="928" bestFit="1" customWidth="1"/>
    <col min="43" max="44" width="5" style="928" customWidth="1"/>
    <col min="45" max="45" width="8.59765625" style="932" customWidth="1"/>
    <col min="46" max="48" width="7.59765625" style="932" customWidth="1"/>
    <col min="49" max="16384" width="9" style="928"/>
  </cols>
  <sheetData>
    <row r="1" spans="1:48">
      <c r="A1" s="928" t="s">
        <v>628</v>
      </c>
      <c r="B1" s="928" t="s">
        <v>629</v>
      </c>
      <c r="C1" s="928" t="s">
        <v>630</v>
      </c>
      <c r="D1" s="928" t="s">
        <v>631</v>
      </c>
      <c r="E1" s="928" t="s">
        <v>632</v>
      </c>
      <c r="F1" s="928" t="s">
        <v>633</v>
      </c>
      <c r="G1" s="928" t="s">
        <v>634</v>
      </c>
      <c r="H1" s="928" t="s">
        <v>635</v>
      </c>
      <c r="I1" s="928" t="s">
        <v>636</v>
      </c>
      <c r="J1" s="928" t="s">
        <v>637</v>
      </c>
      <c r="K1" s="928" t="s">
        <v>638</v>
      </c>
      <c r="L1" s="928" t="s">
        <v>639</v>
      </c>
      <c r="M1" s="927" t="s">
        <v>640</v>
      </c>
      <c r="N1" s="927" t="s">
        <v>641</v>
      </c>
      <c r="O1" s="927" t="s">
        <v>642</v>
      </c>
      <c r="P1" s="927" t="s">
        <v>643</v>
      </c>
      <c r="Q1" s="929"/>
      <c r="R1" s="928" t="s">
        <v>628</v>
      </c>
      <c r="S1" s="928" t="s">
        <v>629</v>
      </c>
      <c r="T1" s="928" t="s">
        <v>630</v>
      </c>
      <c r="U1" s="928" t="s">
        <v>631</v>
      </c>
      <c r="V1" s="928" t="s">
        <v>632</v>
      </c>
      <c r="W1" s="928" t="s">
        <v>634</v>
      </c>
      <c r="X1" s="928" t="s">
        <v>635</v>
      </c>
      <c r="Y1" s="928" t="s">
        <v>636</v>
      </c>
      <c r="Z1" s="928" t="s">
        <v>637</v>
      </c>
      <c r="AA1" s="928" t="s">
        <v>638</v>
      </c>
      <c r="AB1" s="928" t="s">
        <v>639</v>
      </c>
      <c r="AC1" s="927" t="s">
        <v>640</v>
      </c>
      <c r="AD1" s="927" t="s">
        <v>641</v>
      </c>
      <c r="AE1" s="927" t="s">
        <v>642</v>
      </c>
      <c r="AF1" s="927" t="s">
        <v>643</v>
      </c>
      <c r="AH1" s="928" t="s">
        <v>628</v>
      </c>
      <c r="AI1" s="928" t="s">
        <v>629</v>
      </c>
      <c r="AJ1" s="928" t="s">
        <v>630</v>
      </c>
      <c r="AK1" s="928" t="s">
        <v>631</v>
      </c>
      <c r="AL1" s="928" t="s">
        <v>632</v>
      </c>
      <c r="AM1" s="928" t="s">
        <v>634</v>
      </c>
      <c r="AN1" s="928" t="s">
        <v>635</v>
      </c>
      <c r="AO1" s="928" t="s">
        <v>636</v>
      </c>
      <c r="AP1" s="928" t="s">
        <v>637</v>
      </c>
      <c r="AQ1" s="928" t="s">
        <v>638</v>
      </c>
      <c r="AR1" s="928" t="s">
        <v>639</v>
      </c>
      <c r="AS1" s="927" t="s">
        <v>640</v>
      </c>
      <c r="AT1" s="927" t="s">
        <v>641</v>
      </c>
      <c r="AU1" s="927" t="s">
        <v>642</v>
      </c>
      <c r="AV1" s="927" t="s">
        <v>643</v>
      </c>
    </row>
    <row r="2" spans="1:48">
      <c r="A2" s="928" t="s">
        <v>457</v>
      </c>
      <c r="B2" s="928" t="s">
        <v>521</v>
      </c>
      <c r="C2" s="928" t="s">
        <v>644</v>
      </c>
      <c r="D2" s="928" t="s">
        <v>431</v>
      </c>
      <c r="E2" s="928" t="s">
        <v>94</v>
      </c>
      <c r="F2" s="928" t="s">
        <v>645</v>
      </c>
      <c r="G2" s="928">
        <v>1635</v>
      </c>
      <c r="H2" s="930">
        <v>0</v>
      </c>
      <c r="I2" s="930">
        <v>167.57</v>
      </c>
      <c r="J2" s="930">
        <f>SUM(G2:I2)</f>
        <v>1802.57</v>
      </c>
      <c r="K2" s="928">
        <v>0</v>
      </c>
      <c r="L2" s="928" t="s">
        <v>94</v>
      </c>
      <c r="M2" s="926">
        <v>45454</v>
      </c>
      <c r="N2" s="927" t="s">
        <v>646</v>
      </c>
      <c r="O2" s="927" t="s">
        <v>646</v>
      </c>
      <c r="P2" s="927" t="s">
        <v>646</v>
      </c>
      <c r="Q2" s="931"/>
      <c r="R2" s="928" t="s">
        <v>517</v>
      </c>
      <c r="S2" s="928" t="s">
        <v>521</v>
      </c>
      <c r="T2" s="928" t="s">
        <v>644</v>
      </c>
      <c r="U2" s="928" t="s">
        <v>430</v>
      </c>
      <c r="V2" s="928" t="s">
        <v>92</v>
      </c>
      <c r="W2" s="928">
        <v>1505</v>
      </c>
      <c r="X2" s="930">
        <v>38.700000000000003</v>
      </c>
      <c r="Y2" s="930">
        <v>167.57</v>
      </c>
      <c r="Z2" s="930">
        <f>SUM(W2:Y2)</f>
        <v>1711.27</v>
      </c>
      <c r="AA2" s="928">
        <v>0</v>
      </c>
      <c r="AB2" s="928" t="s">
        <v>94</v>
      </c>
      <c r="AC2" s="926">
        <v>45537</v>
      </c>
      <c r="AD2" s="926">
        <v>46022</v>
      </c>
      <c r="AE2" s="926">
        <v>45537</v>
      </c>
      <c r="AF2" s="926">
        <v>46112</v>
      </c>
      <c r="AH2" s="928" t="s">
        <v>458</v>
      </c>
      <c r="AI2" s="928" t="s">
        <v>521</v>
      </c>
      <c r="AJ2" s="928" t="s">
        <v>644</v>
      </c>
      <c r="AK2" s="928" t="s">
        <v>432</v>
      </c>
      <c r="AL2" s="928" t="s">
        <v>92</v>
      </c>
      <c r="AM2" s="928">
        <v>1805</v>
      </c>
      <c r="AN2" s="930">
        <v>0</v>
      </c>
      <c r="AO2" s="930">
        <v>160.09</v>
      </c>
      <c r="AP2" s="930">
        <f>SUM(AM2:AO2)</f>
        <v>1965.09</v>
      </c>
      <c r="AQ2" s="928">
        <v>0</v>
      </c>
      <c r="AR2" s="928" t="s">
        <v>94</v>
      </c>
      <c r="AS2" s="926">
        <v>45426</v>
      </c>
      <c r="AT2" s="927" t="s">
        <v>646</v>
      </c>
      <c r="AU2" s="927" t="s">
        <v>646</v>
      </c>
      <c r="AV2" s="927" t="s">
        <v>646</v>
      </c>
    </row>
    <row r="3" spans="1:48">
      <c r="A3" s="928" t="s">
        <v>457</v>
      </c>
      <c r="B3" s="928" t="s">
        <v>521</v>
      </c>
      <c r="C3" s="928" t="s">
        <v>644</v>
      </c>
      <c r="D3" s="928" t="s">
        <v>435</v>
      </c>
      <c r="E3" s="928" t="s">
        <v>96</v>
      </c>
      <c r="F3" s="928" t="s">
        <v>645</v>
      </c>
      <c r="G3" s="928">
        <v>1325</v>
      </c>
      <c r="H3" s="930">
        <v>0</v>
      </c>
      <c r="I3" s="930">
        <v>167.57</v>
      </c>
      <c r="J3" s="930">
        <f t="shared" ref="J3:J7" si="0">SUM(G3:I3)</f>
        <v>1492.57</v>
      </c>
      <c r="K3" s="928">
        <v>0</v>
      </c>
      <c r="L3" s="928" t="s">
        <v>94</v>
      </c>
      <c r="M3" s="926">
        <v>45454</v>
      </c>
      <c r="N3" s="927" t="s">
        <v>646</v>
      </c>
      <c r="O3" s="927" t="s">
        <v>646</v>
      </c>
      <c r="P3" s="927" t="s">
        <v>646</v>
      </c>
      <c r="Q3" s="931"/>
      <c r="R3" s="928" t="s">
        <v>517</v>
      </c>
      <c r="S3" s="928" t="s">
        <v>521</v>
      </c>
      <c r="T3" s="928" t="s">
        <v>644</v>
      </c>
      <c r="U3" s="928" t="s">
        <v>434</v>
      </c>
      <c r="V3" s="928" t="s">
        <v>94</v>
      </c>
      <c r="W3" s="928">
        <v>1215</v>
      </c>
      <c r="X3" s="930">
        <v>38.700000000000003</v>
      </c>
      <c r="Y3" s="930">
        <v>167.57</v>
      </c>
      <c r="Z3" s="930">
        <f t="shared" ref="Z3:Z4" si="1">SUM(W3:Y3)</f>
        <v>1421.27</v>
      </c>
      <c r="AA3" s="928">
        <v>0</v>
      </c>
      <c r="AB3" s="928" t="s">
        <v>94</v>
      </c>
      <c r="AC3" s="926">
        <v>45537</v>
      </c>
      <c r="AD3" s="926">
        <v>46022</v>
      </c>
      <c r="AE3" s="926">
        <v>45537</v>
      </c>
      <c r="AF3" s="926">
        <v>46112</v>
      </c>
      <c r="AH3" s="928" t="s">
        <v>458</v>
      </c>
      <c r="AI3" s="928" t="s">
        <v>521</v>
      </c>
      <c r="AJ3" s="928" t="s">
        <v>644</v>
      </c>
      <c r="AK3" s="928" t="s">
        <v>436</v>
      </c>
      <c r="AL3" s="928" t="s">
        <v>94</v>
      </c>
      <c r="AM3" s="928">
        <v>1465</v>
      </c>
      <c r="AN3" s="930">
        <v>0</v>
      </c>
      <c r="AO3" s="930">
        <v>160.09</v>
      </c>
      <c r="AP3" s="930">
        <f t="shared" ref="AP3:AP8" si="2">SUM(AM3:AO3)</f>
        <v>1625.09</v>
      </c>
      <c r="AQ3" s="928">
        <v>0</v>
      </c>
      <c r="AR3" s="928" t="s">
        <v>94</v>
      </c>
      <c r="AS3" s="926">
        <v>45426</v>
      </c>
      <c r="AT3" s="927" t="s">
        <v>646</v>
      </c>
      <c r="AU3" s="927" t="s">
        <v>646</v>
      </c>
      <c r="AV3" s="927" t="s">
        <v>646</v>
      </c>
    </row>
    <row r="4" spans="1:48">
      <c r="A4" s="928" t="s">
        <v>457</v>
      </c>
      <c r="B4" s="928" t="s">
        <v>521</v>
      </c>
      <c r="C4" s="928" t="s">
        <v>644</v>
      </c>
      <c r="D4" s="928" t="s">
        <v>438</v>
      </c>
      <c r="E4" s="928" t="s">
        <v>647</v>
      </c>
      <c r="F4" s="928" t="s">
        <v>645</v>
      </c>
      <c r="G4" s="928">
        <v>1125</v>
      </c>
      <c r="H4" s="930">
        <v>0</v>
      </c>
      <c r="I4" s="930">
        <v>167.57</v>
      </c>
      <c r="J4" s="930">
        <f t="shared" si="0"/>
        <v>1292.57</v>
      </c>
      <c r="K4" s="928">
        <v>0</v>
      </c>
      <c r="L4" s="928" t="s">
        <v>94</v>
      </c>
      <c r="M4" s="926">
        <v>45454</v>
      </c>
      <c r="N4" s="927" t="s">
        <v>646</v>
      </c>
      <c r="O4" s="927" t="s">
        <v>646</v>
      </c>
      <c r="P4" s="927" t="s">
        <v>646</v>
      </c>
      <c r="Q4" s="931"/>
      <c r="R4" s="928" t="s">
        <v>517</v>
      </c>
      <c r="S4" s="928" t="s">
        <v>521</v>
      </c>
      <c r="T4" s="928" t="s">
        <v>644</v>
      </c>
      <c r="U4" s="928" t="s">
        <v>437</v>
      </c>
      <c r="V4" s="928" t="s">
        <v>96</v>
      </c>
      <c r="W4" s="928">
        <v>1025</v>
      </c>
      <c r="X4" s="930">
        <v>38.700000000000003</v>
      </c>
      <c r="Y4" s="930">
        <v>167.57</v>
      </c>
      <c r="Z4" s="930">
        <f t="shared" si="1"/>
        <v>1231.27</v>
      </c>
      <c r="AA4" s="928">
        <v>0</v>
      </c>
      <c r="AB4" s="928" t="s">
        <v>94</v>
      </c>
      <c r="AC4" s="926">
        <v>45537</v>
      </c>
      <c r="AD4" s="926">
        <v>46022</v>
      </c>
      <c r="AE4" s="926">
        <v>45537</v>
      </c>
      <c r="AF4" s="926">
        <v>46112</v>
      </c>
      <c r="AH4" s="928" t="s">
        <v>458</v>
      </c>
      <c r="AI4" s="928" t="s">
        <v>521</v>
      </c>
      <c r="AJ4" s="928" t="s">
        <v>644</v>
      </c>
      <c r="AK4" s="928" t="s">
        <v>439</v>
      </c>
      <c r="AL4" s="928" t="s">
        <v>96</v>
      </c>
      <c r="AM4" s="928">
        <v>1230</v>
      </c>
      <c r="AN4" s="930">
        <v>0</v>
      </c>
      <c r="AO4" s="930">
        <v>160.09</v>
      </c>
      <c r="AP4" s="930">
        <f t="shared" si="2"/>
        <v>1390.09</v>
      </c>
      <c r="AQ4" s="928">
        <v>0</v>
      </c>
      <c r="AR4" s="928" t="s">
        <v>94</v>
      </c>
      <c r="AS4" s="926">
        <v>45426</v>
      </c>
      <c r="AT4" s="927" t="s">
        <v>646</v>
      </c>
      <c r="AU4" s="927" t="s">
        <v>646</v>
      </c>
      <c r="AV4" s="927" t="s">
        <v>646</v>
      </c>
    </row>
    <row r="5" spans="1:48">
      <c r="A5" s="928" t="s">
        <v>457</v>
      </c>
      <c r="B5" s="928" t="s">
        <v>521</v>
      </c>
      <c r="C5" s="928" t="s">
        <v>644</v>
      </c>
      <c r="D5" s="928" t="s">
        <v>440</v>
      </c>
      <c r="E5" s="928" t="s">
        <v>647</v>
      </c>
      <c r="F5" s="928" t="s">
        <v>645</v>
      </c>
      <c r="G5" s="928">
        <v>985</v>
      </c>
      <c r="H5" s="930">
        <v>0</v>
      </c>
      <c r="I5" s="930">
        <v>167.57</v>
      </c>
      <c r="J5" s="930">
        <f t="shared" si="0"/>
        <v>1152.57</v>
      </c>
      <c r="K5" s="928">
        <v>21</v>
      </c>
      <c r="L5" s="928" t="s">
        <v>94</v>
      </c>
      <c r="M5" s="926">
        <v>45454</v>
      </c>
      <c r="N5" s="927" t="s">
        <v>646</v>
      </c>
      <c r="O5" s="927" t="s">
        <v>646</v>
      </c>
      <c r="P5" s="927" t="s">
        <v>646</v>
      </c>
      <c r="Q5" s="931"/>
      <c r="X5" s="930"/>
      <c r="Y5" s="930"/>
      <c r="Z5" s="930"/>
      <c r="AC5" s="926"/>
      <c r="AD5" s="926"/>
      <c r="AE5" s="926"/>
      <c r="AF5" s="926"/>
      <c r="AH5" s="928" t="s">
        <v>458</v>
      </c>
      <c r="AI5" s="928" t="s">
        <v>521</v>
      </c>
      <c r="AJ5" s="928" t="s">
        <v>644</v>
      </c>
      <c r="AK5" s="928" t="s">
        <v>441</v>
      </c>
      <c r="AL5" s="928" t="s">
        <v>96</v>
      </c>
      <c r="AM5" s="928">
        <v>1080</v>
      </c>
      <c r="AN5" s="930">
        <v>0</v>
      </c>
      <c r="AO5" s="930">
        <v>160.09</v>
      </c>
      <c r="AP5" s="930">
        <f t="shared" si="2"/>
        <v>1240.0899999999999</v>
      </c>
      <c r="AQ5" s="928">
        <v>21</v>
      </c>
      <c r="AR5" s="928" t="s">
        <v>94</v>
      </c>
      <c r="AS5" s="926">
        <v>45426</v>
      </c>
      <c r="AT5" s="927" t="s">
        <v>646</v>
      </c>
      <c r="AU5" s="927" t="s">
        <v>646</v>
      </c>
      <c r="AV5" s="927" t="s">
        <v>646</v>
      </c>
    </row>
    <row r="6" spans="1:48">
      <c r="A6" s="928" t="s">
        <v>457</v>
      </c>
      <c r="B6" s="928" t="s">
        <v>521</v>
      </c>
      <c r="C6" s="928" t="s">
        <v>644</v>
      </c>
      <c r="D6" s="928" t="s">
        <v>442</v>
      </c>
      <c r="E6" s="928" t="s">
        <v>647</v>
      </c>
      <c r="F6" s="928" t="s">
        <v>645</v>
      </c>
      <c r="G6" s="928">
        <v>845</v>
      </c>
      <c r="H6" s="930">
        <v>0</v>
      </c>
      <c r="I6" s="930">
        <v>167.57</v>
      </c>
      <c r="J6" s="930">
        <f t="shared" si="0"/>
        <v>1012.5699999999999</v>
      </c>
      <c r="K6" s="928">
        <v>30</v>
      </c>
      <c r="L6" s="928" t="s">
        <v>94</v>
      </c>
      <c r="M6" s="926">
        <v>45454</v>
      </c>
      <c r="N6" s="927" t="s">
        <v>646</v>
      </c>
      <c r="O6" s="927" t="s">
        <v>646</v>
      </c>
      <c r="P6" s="927" t="s">
        <v>646</v>
      </c>
      <c r="Q6" s="931"/>
      <c r="R6" s="928" t="s">
        <v>517</v>
      </c>
      <c r="S6" s="928" t="s">
        <v>521</v>
      </c>
      <c r="T6" s="928" t="s">
        <v>644</v>
      </c>
      <c r="U6" s="928" t="s">
        <v>648</v>
      </c>
      <c r="V6" s="928" t="s">
        <v>96</v>
      </c>
      <c r="W6" s="928">
        <v>755</v>
      </c>
      <c r="X6" s="930">
        <v>38.700000000000003</v>
      </c>
      <c r="Y6" s="930">
        <v>167.57</v>
      </c>
      <c r="Z6" s="930">
        <f>SUM(W6:Y6)</f>
        <v>961.27</v>
      </c>
      <c r="AA6" s="928">
        <v>30</v>
      </c>
      <c r="AB6" s="928" t="s">
        <v>94</v>
      </c>
      <c r="AC6" s="926">
        <v>45537</v>
      </c>
      <c r="AD6" s="926">
        <v>46022</v>
      </c>
      <c r="AE6" s="926">
        <v>45537</v>
      </c>
      <c r="AF6" s="926">
        <v>46112</v>
      </c>
      <c r="AH6" s="928" t="s">
        <v>458</v>
      </c>
      <c r="AI6" s="928" t="s">
        <v>521</v>
      </c>
      <c r="AJ6" s="928" t="s">
        <v>644</v>
      </c>
      <c r="AK6" s="928" t="s">
        <v>443</v>
      </c>
      <c r="AL6" s="928" t="s">
        <v>96</v>
      </c>
      <c r="AM6" s="928">
        <v>945</v>
      </c>
      <c r="AN6" s="930">
        <v>0</v>
      </c>
      <c r="AO6" s="930">
        <v>160.09</v>
      </c>
      <c r="AP6" s="930">
        <f t="shared" si="2"/>
        <v>1105.0899999999999</v>
      </c>
      <c r="AQ6" s="928">
        <v>30</v>
      </c>
      <c r="AR6" s="928" t="s">
        <v>94</v>
      </c>
      <c r="AS6" s="926">
        <v>45426</v>
      </c>
      <c r="AT6" s="927" t="s">
        <v>646</v>
      </c>
      <c r="AU6" s="927" t="s">
        <v>646</v>
      </c>
      <c r="AV6" s="927" t="s">
        <v>646</v>
      </c>
    </row>
    <row r="7" spans="1:48">
      <c r="A7" s="928" t="s">
        <v>457</v>
      </c>
      <c r="B7" s="928" t="s">
        <v>521</v>
      </c>
      <c r="C7" s="928" t="s">
        <v>644</v>
      </c>
      <c r="D7" s="928" t="s">
        <v>444</v>
      </c>
      <c r="E7" s="928" t="s">
        <v>92</v>
      </c>
      <c r="F7" s="928" t="s">
        <v>645</v>
      </c>
      <c r="G7" s="928">
        <v>680</v>
      </c>
      <c r="H7" s="930">
        <v>0</v>
      </c>
      <c r="I7" s="930">
        <v>167.57</v>
      </c>
      <c r="J7" s="930">
        <f t="shared" si="0"/>
        <v>847.56999999999994</v>
      </c>
      <c r="K7" s="928">
        <v>21</v>
      </c>
      <c r="L7" s="928" t="s">
        <v>94</v>
      </c>
      <c r="M7" s="927" t="s">
        <v>646</v>
      </c>
      <c r="N7" s="927" t="s">
        <v>646</v>
      </c>
      <c r="O7" s="927" t="s">
        <v>646</v>
      </c>
      <c r="P7" s="927" t="s">
        <v>646</v>
      </c>
      <c r="Q7" s="931"/>
      <c r="X7" s="930"/>
      <c r="Y7" s="930"/>
      <c r="Z7" s="930"/>
      <c r="AC7" s="926"/>
      <c r="AD7" s="926"/>
      <c r="AE7" s="926"/>
      <c r="AF7" s="926"/>
      <c r="AH7" s="928" t="s">
        <v>458</v>
      </c>
      <c r="AI7" s="928" t="s">
        <v>521</v>
      </c>
      <c r="AJ7" s="928" t="s">
        <v>644</v>
      </c>
      <c r="AK7" s="928" t="s">
        <v>649</v>
      </c>
      <c r="AL7" s="928" t="s">
        <v>650</v>
      </c>
      <c r="AM7" s="928">
        <v>715</v>
      </c>
      <c r="AN7" s="930">
        <v>0</v>
      </c>
      <c r="AO7" s="930">
        <v>160.09</v>
      </c>
      <c r="AP7" s="930">
        <f t="shared" si="2"/>
        <v>875.09</v>
      </c>
      <c r="AQ7" s="928">
        <v>21</v>
      </c>
      <c r="AR7" s="928" t="s">
        <v>94</v>
      </c>
      <c r="AS7" s="927" t="s">
        <v>646</v>
      </c>
      <c r="AT7" s="927" t="s">
        <v>646</v>
      </c>
      <c r="AU7" s="927" t="s">
        <v>646</v>
      </c>
      <c r="AV7" s="927" t="s">
        <v>646</v>
      </c>
    </row>
    <row r="8" spans="1:48">
      <c r="H8" s="930"/>
      <c r="I8" s="930"/>
      <c r="J8" s="930"/>
      <c r="M8" s="927"/>
      <c r="N8" s="927"/>
      <c r="O8" s="927"/>
      <c r="P8" s="927"/>
      <c r="Q8" s="931"/>
      <c r="X8" s="930"/>
      <c r="Y8" s="930"/>
      <c r="Z8" s="930"/>
      <c r="AC8" s="926"/>
      <c r="AD8" s="926"/>
      <c r="AE8" s="926"/>
      <c r="AF8" s="926"/>
      <c r="AH8" s="928" t="s">
        <v>458</v>
      </c>
      <c r="AI8" s="928" t="s">
        <v>521</v>
      </c>
      <c r="AJ8" s="928" t="s">
        <v>644</v>
      </c>
      <c r="AK8" s="928" t="s">
        <v>651</v>
      </c>
      <c r="AL8" s="928" t="s">
        <v>650</v>
      </c>
      <c r="AM8" s="928">
        <v>590</v>
      </c>
      <c r="AN8" s="930">
        <v>0</v>
      </c>
      <c r="AO8" s="930">
        <v>160.09</v>
      </c>
      <c r="AP8" s="930">
        <f t="shared" si="2"/>
        <v>750.09</v>
      </c>
      <c r="AQ8" s="928">
        <v>21</v>
      </c>
      <c r="AR8" s="928" t="s">
        <v>94</v>
      </c>
      <c r="AS8" s="927" t="s">
        <v>646</v>
      </c>
      <c r="AT8" s="927" t="s">
        <v>646</v>
      </c>
      <c r="AU8" s="927" t="s">
        <v>646</v>
      </c>
      <c r="AV8" s="927" t="s">
        <v>646</v>
      </c>
    </row>
    <row r="9" spans="1:48">
      <c r="H9" s="930"/>
      <c r="I9" s="930"/>
      <c r="J9" s="930"/>
      <c r="M9" s="927"/>
      <c r="N9" s="927"/>
      <c r="O9" s="927"/>
      <c r="P9" s="927"/>
      <c r="Q9" s="931"/>
      <c r="X9" s="930"/>
      <c r="Y9" s="930"/>
      <c r="Z9" s="930"/>
      <c r="AC9" s="926"/>
      <c r="AD9" s="926"/>
      <c r="AE9" s="926"/>
      <c r="AF9" s="926"/>
      <c r="AN9" s="930"/>
      <c r="AO9" s="930"/>
      <c r="AP9" s="930"/>
      <c r="AS9" s="927"/>
      <c r="AT9" s="927"/>
      <c r="AU9" s="927"/>
      <c r="AV9" s="927"/>
    </row>
    <row r="10" spans="1:48">
      <c r="A10" s="928" t="s">
        <v>457</v>
      </c>
      <c r="B10" s="928" t="s">
        <v>521</v>
      </c>
      <c r="C10" s="928" t="s">
        <v>644</v>
      </c>
      <c r="D10" s="928" t="s">
        <v>447</v>
      </c>
      <c r="E10" s="928" t="s">
        <v>101</v>
      </c>
      <c r="F10" s="928" t="s">
        <v>652</v>
      </c>
      <c r="G10" s="928">
        <v>1075</v>
      </c>
      <c r="H10" s="930">
        <v>0</v>
      </c>
      <c r="I10" s="930">
        <v>167.57</v>
      </c>
      <c r="J10" s="930">
        <f t="shared" ref="J10:J13" si="3">SUM(G10:I10)</f>
        <v>1242.57</v>
      </c>
      <c r="K10" s="928">
        <v>0</v>
      </c>
      <c r="L10" s="928" t="s">
        <v>98</v>
      </c>
      <c r="M10" s="926">
        <v>45454</v>
      </c>
      <c r="N10" s="927" t="s">
        <v>646</v>
      </c>
      <c r="O10" s="927" t="s">
        <v>646</v>
      </c>
      <c r="P10" s="927" t="s">
        <v>646</v>
      </c>
      <c r="Q10" s="931"/>
      <c r="R10" s="928" t="s">
        <v>517</v>
      </c>
      <c r="S10" s="928" t="s">
        <v>521</v>
      </c>
      <c r="T10" s="928" t="s">
        <v>644</v>
      </c>
      <c r="U10" s="928" t="s">
        <v>446</v>
      </c>
      <c r="V10" s="928" t="s">
        <v>98</v>
      </c>
      <c r="W10" s="928">
        <v>945</v>
      </c>
      <c r="X10" s="930">
        <v>38.700000000000003</v>
      </c>
      <c r="Y10" s="930">
        <v>167.57</v>
      </c>
      <c r="Z10" s="930">
        <f t="shared" ref="Z10:Z26" si="4">SUM(W10:Y10)</f>
        <v>1151.27</v>
      </c>
      <c r="AA10" s="928">
        <v>0</v>
      </c>
      <c r="AB10" s="928" t="s">
        <v>98</v>
      </c>
      <c r="AC10" s="926">
        <v>45537</v>
      </c>
      <c r="AD10" s="926">
        <v>46022</v>
      </c>
      <c r="AE10" s="926">
        <v>45537</v>
      </c>
      <c r="AF10" s="926">
        <v>46112</v>
      </c>
      <c r="AH10" s="928" t="s">
        <v>458</v>
      </c>
      <c r="AI10" s="928" t="s">
        <v>521</v>
      </c>
      <c r="AJ10" s="928" t="s">
        <v>644</v>
      </c>
      <c r="AK10" s="928" t="s">
        <v>448</v>
      </c>
      <c r="AL10" s="928" t="s">
        <v>98</v>
      </c>
      <c r="AM10" s="928">
        <v>1020</v>
      </c>
      <c r="AN10" s="930">
        <v>0</v>
      </c>
      <c r="AO10" s="930">
        <v>160.09</v>
      </c>
      <c r="AP10" s="930">
        <f t="shared" ref="AP10:AP30" si="5">SUM(AM10:AO10)</f>
        <v>1180.0899999999999</v>
      </c>
      <c r="AQ10" s="928">
        <v>0</v>
      </c>
      <c r="AR10" s="928" t="s">
        <v>98</v>
      </c>
      <c r="AS10" s="926">
        <v>45709</v>
      </c>
      <c r="AT10" s="927" t="s">
        <v>646</v>
      </c>
      <c r="AU10" s="927" t="s">
        <v>646</v>
      </c>
      <c r="AV10" s="927" t="s">
        <v>646</v>
      </c>
    </row>
    <row r="11" spans="1:48">
      <c r="A11" s="928" t="s">
        <v>457</v>
      </c>
      <c r="B11" s="928" t="s">
        <v>521</v>
      </c>
      <c r="C11" s="928" t="s">
        <v>644</v>
      </c>
      <c r="D11" s="928" t="s">
        <v>450</v>
      </c>
      <c r="E11" s="928" t="s">
        <v>107</v>
      </c>
      <c r="F11" s="928" t="s">
        <v>652</v>
      </c>
      <c r="G11" s="928">
        <v>730</v>
      </c>
      <c r="H11" s="930">
        <v>0</v>
      </c>
      <c r="I11" s="930">
        <v>167.57</v>
      </c>
      <c r="J11" s="930">
        <f t="shared" si="3"/>
        <v>897.56999999999994</v>
      </c>
      <c r="K11" s="928">
        <v>0</v>
      </c>
      <c r="L11" s="928" t="s">
        <v>98</v>
      </c>
      <c r="M11" s="926">
        <v>45454</v>
      </c>
      <c r="N11" s="927" t="s">
        <v>646</v>
      </c>
      <c r="O11" s="927" t="s">
        <v>646</v>
      </c>
      <c r="P11" s="927" t="s">
        <v>646</v>
      </c>
      <c r="Q11" s="931"/>
      <c r="R11" s="928" t="s">
        <v>517</v>
      </c>
      <c r="S11" s="928" t="s">
        <v>521</v>
      </c>
      <c r="T11" s="928" t="s">
        <v>644</v>
      </c>
      <c r="U11" s="928" t="s">
        <v>449</v>
      </c>
      <c r="V11" s="928" t="s">
        <v>101</v>
      </c>
      <c r="W11" s="928">
        <v>620</v>
      </c>
      <c r="X11" s="930">
        <v>38.700000000000003</v>
      </c>
      <c r="Y11" s="930">
        <v>167.57</v>
      </c>
      <c r="Z11" s="930">
        <f t="shared" si="4"/>
        <v>826.27</v>
      </c>
      <c r="AA11" s="928">
        <v>0</v>
      </c>
      <c r="AB11" s="928" t="s">
        <v>98</v>
      </c>
      <c r="AC11" s="926">
        <v>45537</v>
      </c>
      <c r="AD11" s="926">
        <v>46022</v>
      </c>
      <c r="AE11" s="926">
        <v>45537</v>
      </c>
      <c r="AF11" s="926">
        <v>46112</v>
      </c>
      <c r="AH11" s="928" t="s">
        <v>458</v>
      </c>
      <c r="AI11" s="928" t="s">
        <v>521</v>
      </c>
      <c r="AJ11" s="928" t="s">
        <v>644</v>
      </c>
      <c r="AK11" s="928" t="s">
        <v>451</v>
      </c>
      <c r="AL11" s="928" t="s">
        <v>122</v>
      </c>
      <c r="AM11" s="928">
        <v>775</v>
      </c>
      <c r="AN11" s="930">
        <v>0</v>
      </c>
      <c r="AO11" s="930">
        <v>160.09</v>
      </c>
      <c r="AP11" s="930">
        <f t="shared" si="5"/>
        <v>935.09</v>
      </c>
      <c r="AQ11" s="928">
        <v>0</v>
      </c>
      <c r="AR11" s="928" t="s">
        <v>98</v>
      </c>
      <c r="AS11" s="926">
        <v>45709</v>
      </c>
      <c r="AT11" s="927" t="s">
        <v>646</v>
      </c>
      <c r="AU11" s="927" t="s">
        <v>646</v>
      </c>
      <c r="AV11" s="927" t="s">
        <v>646</v>
      </c>
    </row>
    <row r="12" spans="1:48">
      <c r="A12" s="928" t="s">
        <v>457</v>
      </c>
      <c r="B12" s="928" t="s">
        <v>521</v>
      </c>
      <c r="C12" s="928" t="s">
        <v>644</v>
      </c>
      <c r="D12" s="928" t="s">
        <v>453</v>
      </c>
      <c r="E12" s="928" t="s">
        <v>484</v>
      </c>
      <c r="F12" s="928" t="s">
        <v>652</v>
      </c>
      <c r="G12" s="928">
        <v>595</v>
      </c>
      <c r="H12" s="930">
        <v>0</v>
      </c>
      <c r="I12" s="930">
        <v>167.57</v>
      </c>
      <c r="J12" s="930">
        <f t="shared" si="3"/>
        <v>762.56999999999994</v>
      </c>
      <c r="K12" s="928">
        <v>0</v>
      </c>
      <c r="L12" s="928" t="s">
        <v>98</v>
      </c>
      <c r="M12" s="926">
        <v>45454</v>
      </c>
      <c r="N12" s="927" t="s">
        <v>646</v>
      </c>
      <c r="O12" s="927" t="s">
        <v>646</v>
      </c>
      <c r="P12" s="927" t="s">
        <v>646</v>
      </c>
      <c r="Q12" s="931"/>
      <c r="R12" s="928" t="s">
        <v>517</v>
      </c>
      <c r="S12" s="928" t="s">
        <v>521</v>
      </c>
      <c r="T12" s="928" t="s">
        <v>644</v>
      </c>
      <c r="U12" s="928" t="s">
        <v>452</v>
      </c>
      <c r="V12" s="928" t="s">
        <v>104</v>
      </c>
      <c r="W12" s="928">
        <v>505</v>
      </c>
      <c r="X12" s="930">
        <v>38.700000000000003</v>
      </c>
      <c r="Y12" s="930">
        <v>167.57</v>
      </c>
      <c r="Z12" s="930">
        <f t="shared" si="4"/>
        <v>711.27</v>
      </c>
      <c r="AA12" s="928">
        <v>0</v>
      </c>
      <c r="AB12" s="928" t="s">
        <v>98</v>
      </c>
      <c r="AC12" s="926">
        <v>45537</v>
      </c>
      <c r="AD12" s="926">
        <v>46022</v>
      </c>
      <c r="AE12" s="926">
        <v>45537</v>
      </c>
      <c r="AF12" s="926">
        <v>46112</v>
      </c>
      <c r="AH12" s="928" t="s">
        <v>458</v>
      </c>
      <c r="AI12" s="928" t="s">
        <v>521</v>
      </c>
      <c r="AJ12" s="928" t="s">
        <v>644</v>
      </c>
      <c r="AK12" s="928" t="s">
        <v>454</v>
      </c>
      <c r="AL12" s="928" t="s">
        <v>120</v>
      </c>
      <c r="AM12" s="928">
        <v>485</v>
      </c>
      <c r="AN12" s="930">
        <v>0</v>
      </c>
      <c r="AO12" s="930">
        <v>160.09</v>
      </c>
      <c r="AP12" s="930">
        <f t="shared" si="5"/>
        <v>645.09</v>
      </c>
      <c r="AQ12" s="928">
        <v>0</v>
      </c>
      <c r="AR12" s="928" t="s">
        <v>98</v>
      </c>
      <c r="AS12" s="926">
        <v>45709</v>
      </c>
      <c r="AT12" s="927" t="s">
        <v>646</v>
      </c>
      <c r="AU12" s="927" t="s">
        <v>646</v>
      </c>
      <c r="AV12" s="927" t="s">
        <v>646</v>
      </c>
    </row>
    <row r="13" spans="1:48">
      <c r="A13" s="928" t="s">
        <v>457</v>
      </c>
      <c r="B13" s="928" t="s">
        <v>521</v>
      </c>
      <c r="C13" s="928" t="s">
        <v>644</v>
      </c>
      <c r="D13" s="928" t="s">
        <v>456</v>
      </c>
      <c r="E13" s="928" t="s">
        <v>104</v>
      </c>
      <c r="F13" s="928" t="s">
        <v>652</v>
      </c>
      <c r="G13" s="928">
        <v>480</v>
      </c>
      <c r="H13" s="930">
        <v>0</v>
      </c>
      <c r="I13" s="930">
        <v>167.57</v>
      </c>
      <c r="J13" s="930">
        <f t="shared" si="3"/>
        <v>647.56999999999994</v>
      </c>
      <c r="K13" s="928">
        <v>0</v>
      </c>
      <c r="L13" s="928" t="s">
        <v>98</v>
      </c>
      <c r="M13" s="926">
        <v>45454</v>
      </c>
      <c r="N13" s="927" t="s">
        <v>646</v>
      </c>
      <c r="O13" s="927" t="s">
        <v>646</v>
      </c>
      <c r="P13" s="927" t="s">
        <v>646</v>
      </c>
      <c r="Q13" s="931"/>
      <c r="R13" s="928" t="s">
        <v>517</v>
      </c>
      <c r="S13" s="928" t="s">
        <v>521</v>
      </c>
      <c r="T13" s="928" t="s">
        <v>644</v>
      </c>
      <c r="U13" s="928" t="s">
        <v>455</v>
      </c>
      <c r="V13" s="928" t="s">
        <v>107</v>
      </c>
      <c r="W13" s="928">
        <v>410</v>
      </c>
      <c r="X13" s="930">
        <v>38.700000000000003</v>
      </c>
      <c r="Y13" s="930">
        <v>167.57</v>
      </c>
      <c r="Z13" s="930">
        <f t="shared" si="4"/>
        <v>616.27</v>
      </c>
      <c r="AA13" s="928">
        <v>0</v>
      </c>
      <c r="AB13" s="928" t="s">
        <v>98</v>
      </c>
      <c r="AC13" s="926">
        <v>45537</v>
      </c>
      <c r="AD13" s="926">
        <v>46022</v>
      </c>
      <c r="AE13" s="926">
        <v>45537</v>
      </c>
      <c r="AF13" s="926">
        <v>46112</v>
      </c>
      <c r="AN13" s="930"/>
      <c r="AO13" s="930"/>
      <c r="AP13" s="930"/>
      <c r="AS13" s="926"/>
      <c r="AT13" s="927"/>
      <c r="AU13" s="927"/>
      <c r="AV13" s="927"/>
    </row>
    <row r="14" spans="1:48">
      <c r="H14" s="930"/>
      <c r="I14" s="930"/>
      <c r="J14" s="930"/>
      <c r="M14" s="927"/>
      <c r="N14" s="927"/>
      <c r="O14" s="927"/>
      <c r="P14" s="927"/>
      <c r="Q14" s="931"/>
      <c r="R14" s="928" t="s">
        <v>517</v>
      </c>
      <c r="S14" s="928" t="s">
        <v>521</v>
      </c>
      <c r="T14" s="928" t="s">
        <v>644</v>
      </c>
      <c r="U14" s="928" t="s">
        <v>653</v>
      </c>
      <c r="V14" s="928" t="s">
        <v>107</v>
      </c>
      <c r="W14" s="928">
        <v>375</v>
      </c>
      <c r="X14" s="930">
        <v>38.700000000000003</v>
      </c>
      <c r="Y14" s="930">
        <v>167.57</v>
      </c>
      <c r="Z14" s="930">
        <f t="shared" si="4"/>
        <v>581.27</v>
      </c>
      <c r="AA14" s="928">
        <v>30</v>
      </c>
      <c r="AB14" s="928" t="s">
        <v>98</v>
      </c>
      <c r="AC14" s="926">
        <v>45537</v>
      </c>
      <c r="AD14" s="926">
        <v>46022</v>
      </c>
      <c r="AE14" s="926">
        <v>45537</v>
      </c>
      <c r="AF14" s="926">
        <v>46112</v>
      </c>
      <c r="AN14" s="930"/>
      <c r="AO14" s="930"/>
      <c r="AP14" s="930"/>
      <c r="AS14" s="926"/>
      <c r="AT14" s="927"/>
      <c r="AU14" s="927"/>
      <c r="AV14" s="927"/>
    </row>
    <row r="15" spans="1:48">
      <c r="A15" s="928" t="s">
        <v>457</v>
      </c>
      <c r="B15" s="928" t="s">
        <v>521</v>
      </c>
      <c r="C15" s="928" t="s">
        <v>644</v>
      </c>
      <c r="D15" s="928" t="s">
        <v>459</v>
      </c>
      <c r="E15" s="928" t="s">
        <v>110</v>
      </c>
      <c r="F15" s="928" t="s">
        <v>654</v>
      </c>
      <c r="G15" s="928">
        <v>940</v>
      </c>
      <c r="H15" s="930">
        <v>0</v>
      </c>
      <c r="I15" s="930">
        <v>167.57</v>
      </c>
      <c r="J15" s="930">
        <f t="shared" ref="J15:J26" si="6">SUM(G15:I15)</f>
        <v>1107.57</v>
      </c>
      <c r="K15" s="928">
        <v>0</v>
      </c>
      <c r="L15" s="928" t="s">
        <v>110</v>
      </c>
      <c r="M15" s="926">
        <v>45454</v>
      </c>
      <c r="N15" s="927" t="s">
        <v>646</v>
      </c>
      <c r="O15" s="927" t="s">
        <v>646</v>
      </c>
      <c r="P15" s="927" t="s">
        <v>646</v>
      </c>
      <c r="Q15" s="931"/>
      <c r="X15" s="930"/>
      <c r="Y15" s="930"/>
      <c r="Z15" s="930"/>
      <c r="AC15" s="926"/>
      <c r="AD15" s="926"/>
      <c r="AE15" s="926"/>
      <c r="AF15" s="926"/>
      <c r="AH15" s="928" t="s">
        <v>458</v>
      </c>
      <c r="AI15" s="928" t="s">
        <v>521</v>
      </c>
      <c r="AJ15" s="928" t="s">
        <v>644</v>
      </c>
      <c r="AK15" s="928" t="s">
        <v>460</v>
      </c>
      <c r="AL15" s="928" t="s">
        <v>110</v>
      </c>
      <c r="AM15" s="928">
        <v>1005</v>
      </c>
      <c r="AN15" s="930">
        <v>0</v>
      </c>
      <c r="AO15" s="930">
        <v>160.09</v>
      </c>
      <c r="AP15" s="930">
        <f t="shared" si="5"/>
        <v>1165.0899999999999</v>
      </c>
      <c r="AQ15" s="928">
        <v>0</v>
      </c>
      <c r="AR15" s="928" t="s">
        <v>110</v>
      </c>
      <c r="AS15" s="926">
        <v>45709</v>
      </c>
      <c r="AT15" s="927" t="s">
        <v>646</v>
      </c>
      <c r="AU15" s="927" t="s">
        <v>646</v>
      </c>
      <c r="AV15" s="927" t="s">
        <v>646</v>
      </c>
    </row>
    <row r="16" spans="1:48">
      <c r="A16" s="928" t="s">
        <v>457</v>
      </c>
      <c r="B16" s="928" t="s">
        <v>521</v>
      </c>
      <c r="C16" s="928" t="s">
        <v>644</v>
      </c>
      <c r="D16" s="928" t="s">
        <v>462</v>
      </c>
      <c r="E16" s="928" t="s">
        <v>112</v>
      </c>
      <c r="F16" s="928" t="s">
        <v>654</v>
      </c>
      <c r="G16" s="928">
        <v>815</v>
      </c>
      <c r="H16" s="930">
        <v>0</v>
      </c>
      <c r="I16" s="930">
        <v>167.57</v>
      </c>
      <c r="J16" s="930">
        <f t="shared" si="6"/>
        <v>982.56999999999994</v>
      </c>
      <c r="K16" s="928">
        <v>0</v>
      </c>
      <c r="L16" s="928" t="s">
        <v>110</v>
      </c>
      <c r="M16" s="926">
        <v>45454</v>
      </c>
      <c r="N16" s="927" t="s">
        <v>646</v>
      </c>
      <c r="O16" s="927" t="s">
        <v>646</v>
      </c>
      <c r="P16" s="927" t="s">
        <v>646</v>
      </c>
      <c r="Q16" s="931"/>
      <c r="R16" s="928" t="s">
        <v>517</v>
      </c>
      <c r="S16" s="928" t="s">
        <v>521</v>
      </c>
      <c r="T16" s="928" t="s">
        <v>644</v>
      </c>
      <c r="U16" s="928" t="s">
        <v>461</v>
      </c>
      <c r="V16" s="928" t="s">
        <v>110</v>
      </c>
      <c r="W16" s="928">
        <v>745</v>
      </c>
      <c r="X16" s="930">
        <v>38.700000000000003</v>
      </c>
      <c r="Y16" s="930">
        <v>167.57</v>
      </c>
      <c r="Z16" s="930">
        <f t="shared" si="4"/>
        <v>951.27</v>
      </c>
      <c r="AA16" s="928">
        <v>0</v>
      </c>
      <c r="AB16" s="928" t="s">
        <v>110</v>
      </c>
      <c r="AC16" s="926">
        <v>45537</v>
      </c>
      <c r="AD16" s="926">
        <v>46022</v>
      </c>
      <c r="AE16" s="926">
        <v>45537</v>
      </c>
      <c r="AF16" s="926">
        <v>46112</v>
      </c>
      <c r="AH16" s="928" t="s">
        <v>458</v>
      </c>
      <c r="AI16" s="928" t="s">
        <v>521</v>
      </c>
      <c r="AJ16" s="928" t="s">
        <v>644</v>
      </c>
      <c r="AK16" s="928" t="s">
        <v>463</v>
      </c>
      <c r="AL16" s="928" t="s">
        <v>112</v>
      </c>
      <c r="AM16" s="928">
        <v>870</v>
      </c>
      <c r="AN16" s="930">
        <v>0</v>
      </c>
      <c r="AO16" s="930">
        <v>160.09</v>
      </c>
      <c r="AP16" s="930">
        <f t="shared" si="5"/>
        <v>1030.0899999999999</v>
      </c>
      <c r="AQ16" s="928">
        <v>0</v>
      </c>
      <c r="AR16" s="928" t="s">
        <v>110</v>
      </c>
      <c r="AS16" s="926">
        <v>45709</v>
      </c>
      <c r="AT16" s="927" t="s">
        <v>646</v>
      </c>
      <c r="AU16" s="927" t="s">
        <v>646</v>
      </c>
      <c r="AV16" s="927" t="s">
        <v>646</v>
      </c>
    </row>
    <row r="17" spans="1:48">
      <c r="A17" s="928" t="s">
        <v>457</v>
      </c>
      <c r="B17" s="928" t="s">
        <v>521</v>
      </c>
      <c r="C17" s="928" t="s">
        <v>644</v>
      </c>
      <c r="D17" s="928" t="s">
        <v>465</v>
      </c>
      <c r="E17" s="928" t="s">
        <v>114</v>
      </c>
      <c r="F17" s="928" t="s">
        <v>654</v>
      </c>
      <c r="G17" s="928">
        <v>685</v>
      </c>
      <c r="H17" s="930">
        <v>0</v>
      </c>
      <c r="I17" s="930">
        <v>167.57</v>
      </c>
      <c r="J17" s="930">
        <f t="shared" si="6"/>
        <v>852.56999999999994</v>
      </c>
      <c r="K17" s="928">
        <v>0</v>
      </c>
      <c r="L17" s="928" t="s">
        <v>110</v>
      </c>
      <c r="M17" s="926">
        <v>45454</v>
      </c>
      <c r="N17" s="927" t="s">
        <v>646</v>
      </c>
      <c r="O17" s="927" t="s">
        <v>646</v>
      </c>
      <c r="P17" s="927" t="s">
        <v>646</v>
      </c>
      <c r="Q17" s="931"/>
      <c r="R17" s="928" t="s">
        <v>517</v>
      </c>
      <c r="S17" s="928" t="s">
        <v>521</v>
      </c>
      <c r="T17" s="928" t="s">
        <v>644</v>
      </c>
      <c r="U17" s="928" t="s">
        <v>464</v>
      </c>
      <c r="V17" s="928" t="s">
        <v>112</v>
      </c>
      <c r="W17" s="928">
        <v>615</v>
      </c>
      <c r="X17" s="930">
        <v>38.700000000000003</v>
      </c>
      <c r="Y17" s="930">
        <v>167.57</v>
      </c>
      <c r="Z17" s="930">
        <f t="shared" si="4"/>
        <v>821.27</v>
      </c>
      <c r="AA17" s="928">
        <v>0</v>
      </c>
      <c r="AB17" s="928" t="s">
        <v>110</v>
      </c>
      <c r="AC17" s="926">
        <v>45537</v>
      </c>
      <c r="AD17" s="926">
        <v>46022</v>
      </c>
      <c r="AE17" s="926">
        <v>45537</v>
      </c>
      <c r="AF17" s="926">
        <v>46112</v>
      </c>
      <c r="AH17" s="928" t="s">
        <v>458</v>
      </c>
      <c r="AI17" s="928" t="s">
        <v>521</v>
      </c>
      <c r="AJ17" s="928" t="s">
        <v>644</v>
      </c>
      <c r="AK17" s="928" t="s">
        <v>466</v>
      </c>
      <c r="AL17" s="928" t="s">
        <v>127</v>
      </c>
      <c r="AM17" s="928">
        <v>725</v>
      </c>
      <c r="AN17" s="930">
        <v>0</v>
      </c>
      <c r="AO17" s="930">
        <v>160.09</v>
      </c>
      <c r="AP17" s="930">
        <f t="shared" si="5"/>
        <v>885.09</v>
      </c>
      <c r="AQ17" s="928">
        <v>0</v>
      </c>
      <c r="AR17" s="928" t="s">
        <v>110</v>
      </c>
      <c r="AS17" s="926">
        <v>45709</v>
      </c>
      <c r="AT17" s="927" t="s">
        <v>646</v>
      </c>
      <c r="AU17" s="927" t="s">
        <v>646</v>
      </c>
      <c r="AV17" s="927" t="s">
        <v>646</v>
      </c>
    </row>
    <row r="18" spans="1:48">
      <c r="A18" s="928" t="s">
        <v>457</v>
      </c>
      <c r="B18" s="928" t="s">
        <v>521</v>
      </c>
      <c r="C18" s="928" t="s">
        <v>644</v>
      </c>
      <c r="D18" s="928" t="s">
        <v>468</v>
      </c>
      <c r="E18" s="928" t="s">
        <v>127</v>
      </c>
      <c r="F18" s="928" t="s">
        <v>654</v>
      </c>
      <c r="G18" s="928">
        <v>570</v>
      </c>
      <c r="H18" s="930">
        <v>0</v>
      </c>
      <c r="I18" s="930">
        <v>167.57</v>
      </c>
      <c r="J18" s="930">
        <f t="shared" si="6"/>
        <v>737.56999999999994</v>
      </c>
      <c r="K18" s="928">
        <v>0</v>
      </c>
      <c r="L18" s="928" t="s">
        <v>110</v>
      </c>
      <c r="M18" s="926">
        <v>45454</v>
      </c>
      <c r="N18" s="927" t="s">
        <v>646</v>
      </c>
      <c r="O18" s="927" t="s">
        <v>646</v>
      </c>
      <c r="P18" s="927" t="s">
        <v>646</v>
      </c>
      <c r="Q18" s="931"/>
      <c r="R18" s="928" t="s">
        <v>517</v>
      </c>
      <c r="S18" s="928" t="s">
        <v>521</v>
      </c>
      <c r="T18" s="928" t="s">
        <v>644</v>
      </c>
      <c r="U18" s="928" t="s">
        <v>467</v>
      </c>
      <c r="V18" s="928" t="s">
        <v>114</v>
      </c>
      <c r="W18" s="928">
        <v>500</v>
      </c>
      <c r="X18" s="930">
        <v>38.700000000000003</v>
      </c>
      <c r="Y18" s="930">
        <v>167.57</v>
      </c>
      <c r="Z18" s="930">
        <f t="shared" si="4"/>
        <v>706.27</v>
      </c>
      <c r="AA18" s="928">
        <v>0</v>
      </c>
      <c r="AB18" s="928" t="s">
        <v>110</v>
      </c>
      <c r="AC18" s="926">
        <v>45537</v>
      </c>
      <c r="AD18" s="926">
        <v>46022</v>
      </c>
      <c r="AE18" s="926">
        <v>45537</v>
      </c>
      <c r="AF18" s="926">
        <v>46112</v>
      </c>
      <c r="AH18" s="928" t="s">
        <v>458</v>
      </c>
      <c r="AI18" s="928" t="s">
        <v>521</v>
      </c>
      <c r="AJ18" s="928" t="s">
        <v>644</v>
      </c>
      <c r="AK18" s="928" t="s">
        <v>469</v>
      </c>
      <c r="AL18" s="928" t="s">
        <v>116</v>
      </c>
      <c r="AM18" s="928">
        <v>600</v>
      </c>
      <c r="AN18" s="930">
        <v>0</v>
      </c>
      <c r="AO18" s="930">
        <v>160.09</v>
      </c>
      <c r="AP18" s="930">
        <f t="shared" si="5"/>
        <v>760.09</v>
      </c>
      <c r="AQ18" s="928">
        <v>0</v>
      </c>
      <c r="AR18" s="928" t="s">
        <v>110</v>
      </c>
      <c r="AS18" s="926">
        <v>45709</v>
      </c>
      <c r="AT18" s="927" t="s">
        <v>646</v>
      </c>
      <c r="AU18" s="927" t="s">
        <v>646</v>
      </c>
      <c r="AV18" s="927" t="s">
        <v>646</v>
      </c>
    </row>
    <row r="19" spans="1:48">
      <c r="A19" s="928" t="s">
        <v>457</v>
      </c>
      <c r="B19" s="928" t="s">
        <v>521</v>
      </c>
      <c r="C19" s="928" t="s">
        <v>644</v>
      </c>
      <c r="D19" s="928" t="s">
        <v>471</v>
      </c>
      <c r="E19" s="928" t="s">
        <v>124</v>
      </c>
      <c r="F19" s="928" t="s">
        <v>654</v>
      </c>
      <c r="G19" s="928">
        <v>460</v>
      </c>
      <c r="H19" s="930">
        <v>0</v>
      </c>
      <c r="I19" s="930">
        <v>167.57</v>
      </c>
      <c r="J19" s="930">
        <f t="shared" si="6"/>
        <v>627.56999999999994</v>
      </c>
      <c r="K19" s="928">
        <v>0</v>
      </c>
      <c r="L19" s="928" t="s">
        <v>110</v>
      </c>
      <c r="M19" s="926">
        <v>45454</v>
      </c>
      <c r="N19" s="927" t="s">
        <v>646</v>
      </c>
      <c r="O19" s="927" t="s">
        <v>646</v>
      </c>
      <c r="P19" s="927" t="s">
        <v>646</v>
      </c>
      <c r="Q19" s="931"/>
      <c r="R19" s="928" t="s">
        <v>517</v>
      </c>
      <c r="S19" s="928" t="s">
        <v>521</v>
      </c>
      <c r="T19" s="928" t="s">
        <v>644</v>
      </c>
      <c r="U19" s="928" t="s">
        <v>470</v>
      </c>
      <c r="V19" s="928" t="s">
        <v>116</v>
      </c>
      <c r="W19" s="928">
        <v>390</v>
      </c>
      <c r="X19" s="930">
        <v>38.700000000000003</v>
      </c>
      <c r="Y19" s="930">
        <v>167.57</v>
      </c>
      <c r="Z19" s="930">
        <f t="shared" si="4"/>
        <v>596.27</v>
      </c>
      <c r="AA19" s="928">
        <v>0</v>
      </c>
      <c r="AB19" s="928" t="s">
        <v>110</v>
      </c>
      <c r="AC19" s="926">
        <v>45537</v>
      </c>
      <c r="AD19" s="926">
        <v>46022</v>
      </c>
      <c r="AE19" s="926">
        <v>45537</v>
      </c>
      <c r="AF19" s="926">
        <v>46112</v>
      </c>
      <c r="AH19" s="928" t="s">
        <v>458</v>
      </c>
      <c r="AI19" s="928" t="s">
        <v>521</v>
      </c>
      <c r="AJ19" s="928" t="s">
        <v>644</v>
      </c>
      <c r="AK19" s="928" t="s">
        <v>472</v>
      </c>
      <c r="AL19" s="928" t="s">
        <v>114</v>
      </c>
      <c r="AM19" s="928">
        <v>485</v>
      </c>
      <c r="AN19" s="930">
        <v>0</v>
      </c>
      <c r="AO19" s="930">
        <v>160.09</v>
      </c>
      <c r="AP19" s="930">
        <f t="shared" si="5"/>
        <v>645.09</v>
      </c>
      <c r="AQ19" s="928">
        <v>0</v>
      </c>
      <c r="AR19" s="928" t="s">
        <v>110</v>
      </c>
      <c r="AS19" s="926">
        <v>45709</v>
      </c>
      <c r="AT19" s="927" t="s">
        <v>646</v>
      </c>
      <c r="AU19" s="927" t="s">
        <v>646</v>
      </c>
      <c r="AV19" s="927" t="s">
        <v>646</v>
      </c>
    </row>
    <row r="20" spans="1:48">
      <c r="A20" s="928" t="s">
        <v>457</v>
      </c>
      <c r="B20" s="928" t="s">
        <v>521</v>
      </c>
      <c r="C20" s="928" t="s">
        <v>644</v>
      </c>
      <c r="D20" s="928" t="s">
        <v>474</v>
      </c>
      <c r="E20" s="928" t="s">
        <v>118</v>
      </c>
      <c r="F20" s="928" t="s">
        <v>654</v>
      </c>
      <c r="G20" s="928">
        <v>390</v>
      </c>
      <c r="H20" s="930">
        <v>0</v>
      </c>
      <c r="I20" s="930">
        <v>167.57</v>
      </c>
      <c r="J20" s="930">
        <f t="shared" si="6"/>
        <v>557.56999999999994</v>
      </c>
      <c r="K20" s="928">
        <v>0</v>
      </c>
      <c r="L20" s="928" t="s">
        <v>110</v>
      </c>
      <c r="M20" s="926">
        <v>45454</v>
      </c>
      <c r="N20" s="927" t="s">
        <v>646</v>
      </c>
      <c r="O20" s="927" t="s">
        <v>646</v>
      </c>
      <c r="P20" s="927" t="s">
        <v>646</v>
      </c>
      <c r="Q20" s="931"/>
      <c r="R20" s="928" t="s">
        <v>517</v>
      </c>
      <c r="S20" s="928" t="s">
        <v>521</v>
      </c>
      <c r="T20" s="928" t="s">
        <v>644</v>
      </c>
      <c r="U20" s="928" t="s">
        <v>473</v>
      </c>
      <c r="V20" s="928" t="s">
        <v>118</v>
      </c>
      <c r="W20" s="928">
        <v>320</v>
      </c>
      <c r="X20" s="930">
        <v>38.700000000000003</v>
      </c>
      <c r="Y20" s="930">
        <v>167.57</v>
      </c>
      <c r="Z20" s="930">
        <f t="shared" si="4"/>
        <v>526.27</v>
      </c>
      <c r="AA20" s="928">
        <v>0</v>
      </c>
      <c r="AB20" s="928" t="s">
        <v>110</v>
      </c>
      <c r="AC20" s="926">
        <v>45537</v>
      </c>
      <c r="AD20" s="926">
        <v>46022</v>
      </c>
      <c r="AE20" s="926">
        <v>45537</v>
      </c>
      <c r="AF20" s="926">
        <v>46112</v>
      </c>
      <c r="AH20" s="928" t="s">
        <v>458</v>
      </c>
      <c r="AI20" s="928" t="s">
        <v>521</v>
      </c>
      <c r="AJ20" s="928" t="s">
        <v>644</v>
      </c>
      <c r="AK20" s="928" t="s">
        <v>475</v>
      </c>
      <c r="AL20" s="928" t="s">
        <v>343</v>
      </c>
      <c r="AM20" s="928">
        <v>405</v>
      </c>
      <c r="AN20" s="930">
        <v>0</v>
      </c>
      <c r="AO20" s="930">
        <v>160.09</v>
      </c>
      <c r="AP20" s="930">
        <f t="shared" si="5"/>
        <v>565.09</v>
      </c>
      <c r="AQ20" s="928">
        <v>0</v>
      </c>
      <c r="AR20" s="928" t="s">
        <v>110</v>
      </c>
      <c r="AS20" s="926">
        <v>45709</v>
      </c>
      <c r="AT20" s="927" t="s">
        <v>646</v>
      </c>
      <c r="AU20" s="927" t="s">
        <v>646</v>
      </c>
      <c r="AV20" s="927" t="s">
        <v>646</v>
      </c>
    </row>
    <row r="21" spans="1:48">
      <c r="A21" s="928" t="s">
        <v>457</v>
      </c>
      <c r="B21" s="928" t="s">
        <v>521</v>
      </c>
      <c r="C21" s="928" t="s">
        <v>644</v>
      </c>
      <c r="D21" s="928" t="s">
        <v>477</v>
      </c>
      <c r="E21" s="928" t="s">
        <v>98</v>
      </c>
      <c r="F21" s="928" t="s">
        <v>654</v>
      </c>
      <c r="G21" s="928">
        <v>350</v>
      </c>
      <c r="H21" s="930">
        <v>0</v>
      </c>
      <c r="I21" s="930">
        <v>167.57</v>
      </c>
      <c r="J21" s="930">
        <f t="shared" si="6"/>
        <v>517.56999999999994</v>
      </c>
      <c r="K21" s="928">
        <v>0</v>
      </c>
      <c r="L21" s="928" t="s">
        <v>110</v>
      </c>
      <c r="M21" s="926">
        <v>45454</v>
      </c>
      <c r="N21" s="927" t="s">
        <v>646</v>
      </c>
      <c r="O21" s="927" t="s">
        <v>646</v>
      </c>
      <c r="P21" s="927" t="s">
        <v>646</v>
      </c>
      <c r="Q21" s="931"/>
      <c r="R21" s="928" t="s">
        <v>517</v>
      </c>
      <c r="S21" s="928" t="s">
        <v>521</v>
      </c>
      <c r="T21" s="928" t="s">
        <v>644</v>
      </c>
      <c r="U21" s="928" t="s">
        <v>476</v>
      </c>
      <c r="V21" s="928" t="s">
        <v>120</v>
      </c>
      <c r="W21" s="928">
        <v>280</v>
      </c>
      <c r="X21" s="930">
        <v>38.700000000000003</v>
      </c>
      <c r="Y21" s="930">
        <v>167.57</v>
      </c>
      <c r="Z21" s="930">
        <f t="shared" si="4"/>
        <v>486.27</v>
      </c>
      <c r="AA21" s="928">
        <v>0</v>
      </c>
      <c r="AB21" s="928" t="s">
        <v>110</v>
      </c>
      <c r="AC21" s="926">
        <v>45537</v>
      </c>
      <c r="AD21" s="926">
        <v>46022</v>
      </c>
      <c r="AE21" s="926">
        <v>45537</v>
      </c>
      <c r="AF21" s="926">
        <v>46112</v>
      </c>
      <c r="AH21" s="928" t="s">
        <v>458</v>
      </c>
      <c r="AI21" s="928" t="s">
        <v>521</v>
      </c>
      <c r="AJ21" s="928" t="s">
        <v>644</v>
      </c>
      <c r="AK21" s="928" t="s">
        <v>478</v>
      </c>
      <c r="AL21" s="928" t="s">
        <v>482</v>
      </c>
      <c r="AM21" s="928">
        <v>355</v>
      </c>
      <c r="AN21" s="930">
        <v>0</v>
      </c>
      <c r="AO21" s="930">
        <v>160.09</v>
      </c>
      <c r="AP21" s="930">
        <f t="shared" si="5"/>
        <v>515.09</v>
      </c>
      <c r="AQ21" s="928">
        <v>0</v>
      </c>
      <c r="AR21" s="928" t="s">
        <v>110</v>
      </c>
      <c r="AS21" s="926">
        <v>45709</v>
      </c>
      <c r="AT21" s="927" t="s">
        <v>646</v>
      </c>
      <c r="AU21" s="927" t="s">
        <v>646</v>
      </c>
      <c r="AV21" s="927" t="s">
        <v>646</v>
      </c>
    </row>
    <row r="22" spans="1:48">
      <c r="A22" s="928" t="s">
        <v>457</v>
      </c>
      <c r="B22" s="928" t="s">
        <v>521</v>
      </c>
      <c r="C22" s="928" t="s">
        <v>644</v>
      </c>
      <c r="D22" s="928" t="s">
        <v>655</v>
      </c>
      <c r="E22" s="928" t="s">
        <v>120</v>
      </c>
      <c r="F22" s="928" t="s">
        <v>654</v>
      </c>
      <c r="G22" s="928">
        <v>325</v>
      </c>
      <c r="H22" s="930">
        <v>0</v>
      </c>
      <c r="I22" s="930">
        <v>167.57</v>
      </c>
      <c r="J22" s="930">
        <f t="shared" si="6"/>
        <v>492.57</v>
      </c>
      <c r="K22" s="928">
        <v>14</v>
      </c>
      <c r="L22" s="928" t="s">
        <v>110</v>
      </c>
      <c r="M22" s="926">
        <v>45454</v>
      </c>
      <c r="N22" s="927" t="s">
        <v>646</v>
      </c>
      <c r="O22" s="927" t="s">
        <v>646</v>
      </c>
      <c r="P22" s="927" t="s">
        <v>646</v>
      </c>
      <c r="Q22" s="931"/>
      <c r="X22" s="930"/>
      <c r="Y22" s="930"/>
      <c r="Z22" s="930"/>
      <c r="AC22" s="926"/>
      <c r="AD22" s="926"/>
      <c r="AE22" s="926"/>
      <c r="AF22" s="926"/>
      <c r="AN22" s="930"/>
      <c r="AO22" s="930"/>
      <c r="AP22" s="930"/>
      <c r="AS22" s="926"/>
      <c r="AT22" s="927"/>
      <c r="AU22" s="927"/>
      <c r="AV22" s="927"/>
    </row>
    <row r="23" spans="1:48">
      <c r="A23" s="928" t="s">
        <v>457</v>
      </c>
      <c r="B23" s="928" t="s">
        <v>521</v>
      </c>
      <c r="C23" s="928" t="s">
        <v>644</v>
      </c>
      <c r="D23" s="928" t="s">
        <v>480</v>
      </c>
      <c r="E23" s="928" t="s">
        <v>343</v>
      </c>
      <c r="F23" s="928" t="s">
        <v>654</v>
      </c>
      <c r="G23" s="928">
        <v>305</v>
      </c>
      <c r="H23" s="930">
        <v>0</v>
      </c>
      <c r="I23" s="930">
        <v>167.57</v>
      </c>
      <c r="J23" s="930">
        <f t="shared" si="6"/>
        <v>472.57</v>
      </c>
      <c r="K23" s="928">
        <v>14</v>
      </c>
      <c r="L23" s="928" t="s">
        <v>110</v>
      </c>
      <c r="M23" s="926">
        <v>45454</v>
      </c>
      <c r="N23" s="927" t="s">
        <v>646</v>
      </c>
      <c r="O23" s="927" t="s">
        <v>646</v>
      </c>
      <c r="P23" s="927" t="s">
        <v>646</v>
      </c>
      <c r="Q23" s="931"/>
      <c r="X23" s="930"/>
      <c r="Y23" s="930"/>
      <c r="Z23" s="930"/>
      <c r="AC23" s="926"/>
      <c r="AD23" s="926"/>
      <c r="AE23" s="926"/>
      <c r="AF23" s="926"/>
      <c r="AN23" s="930"/>
      <c r="AO23" s="930"/>
      <c r="AP23" s="930"/>
      <c r="AS23" s="926"/>
      <c r="AT23" s="927"/>
      <c r="AU23" s="927"/>
      <c r="AV23" s="927"/>
    </row>
    <row r="24" spans="1:48">
      <c r="A24" s="928" t="s">
        <v>457</v>
      </c>
      <c r="B24" s="928" t="s">
        <v>521</v>
      </c>
      <c r="C24" s="928" t="s">
        <v>644</v>
      </c>
      <c r="D24" s="928" t="s">
        <v>481</v>
      </c>
      <c r="E24" s="928" t="s">
        <v>482</v>
      </c>
      <c r="F24" s="928" t="s">
        <v>654</v>
      </c>
      <c r="G24" s="928">
        <v>285</v>
      </c>
      <c r="H24" s="930">
        <v>0</v>
      </c>
      <c r="I24" s="930">
        <v>167.57</v>
      </c>
      <c r="J24" s="930">
        <f t="shared" si="6"/>
        <v>452.57</v>
      </c>
      <c r="K24" s="928">
        <v>21</v>
      </c>
      <c r="L24" s="928" t="s">
        <v>110</v>
      </c>
      <c r="M24" s="926">
        <v>45454</v>
      </c>
      <c r="N24" s="927" t="s">
        <v>646</v>
      </c>
      <c r="O24" s="927" t="s">
        <v>646</v>
      </c>
      <c r="P24" s="927" t="s">
        <v>646</v>
      </c>
      <c r="Q24" s="931"/>
      <c r="X24" s="930"/>
      <c r="Y24" s="930"/>
      <c r="Z24" s="930"/>
      <c r="AC24" s="926"/>
      <c r="AD24" s="926"/>
      <c r="AE24" s="926"/>
      <c r="AF24" s="926"/>
      <c r="AH24" s="928" t="s">
        <v>458</v>
      </c>
      <c r="AI24" s="928" t="s">
        <v>521</v>
      </c>
      <c r="AJ24" s="928" t="s">
        <v>644</v>
      </c>
      <c r="AK24" s="928" t="s">
        <v>656</v>
      </c>
      <c r="AL24" s="928" t="s">
        <v>236</v>
      </c>
      <c r="AM24" s="928">
        <v>305</v>
      </c>
      <c r="AN24" s="930">
        <v>0</v>
      </c>
      <c r="AO24" s="930">
        <v>160.09</v>
      </c>
      <c r="AP24" s="930">
        <f t="shared" si="5"/>
        <v>465.09000000000003</v>
      </c>
      <c r="AQ24" s="928">
        <v>14</v>
      </c>
      <c r="AR24" s="928" t="s">
        <v>110</v>
      </c>
      <c r="AS24" s="927" t="s">
        <v>646</v>
      </c>
      <c r="AT24" s="927" t="s">
        <v>646</v>
      </c>
      <c r="AU24" s="927" t="s">
        <v>646</v>
      </c>
      <c r="AV24" s="927" t="s">
        <v>646</v>
      </c>
    </row>
    <row r="25" spans="1:48">
      <c r="A25" s="928" t="s">
        <v>457</v>
      </c>
      <c r="B25" s="928" t="s">
        <v>521</v>
      </c>
      <c r="C25" s="928" t="s">
        <v>644</v>
      </c>
      <c r="D25" s="928" t="s">
        <v>657</v>
      </c>
      <c r="E25" s="928" t="s">
        <v>658</v>
      </c>
      <c r="F25" s="928" t="s">
        <v>654</v>
      </c>
      <c r="G25" s="928">
        <v>265</v>
      </c>
      <c r="H25" s="930">
        <v>0</v>
      </c>
      <c r="I25" s="930">
        <v>167.57</v>
      </c>
      <c r="J25" s="930">
        <f t="shared" si="6"/>
        <v>432.57</v>
      </c>
      <c r="K25" s="928">
        <v>28</v>
      </c>
      <c r="L25" s="928" t="s">
        <v>110</v>
      </c>
      <c r="M25" s="926">
        <v>45454</v>
      </c>
      <c r="N25" s="927" t="s">
        <v>646</v>
      </c>
      <c r="O25" s="927" t="s">
        <v>646</v>
      </c>
      <c r="P25" s="927" t="s">
        <v>646</v>
      </c>
      <c r="Q25" s="931"/>
      <c r="X25" s="930"/>
      <c r="Y25" s="930"/>
      <c r="Z25" s="930"/>
      <c r="AC25" s="926"/>
      <c r="AD25" s="926"/>
      <c r="AE25" s="926"/>
      <c r="AF25" s="926"/>
      <c r="AH25" s="928" t="s">
        <v>458</v>
      </c>
      <c r="AI25" s="928" t="s">
        <v>521</v>
      </c>
      <c r="AJ25" s="928" t="s">
        <v>644</v>
      </c>
      <c r="AK25" s="928" t="s">
        <v>659</v>
      </c>
      <c r="AL25" s="928" t="s">
        <v>124</v>
      </c>
      <c r="AM25" s="928">
        <v>285</v>
      </c>
      <c r="AN25" s="930">
        <v>0</v>
      </c>
      <c r="AO25" s="930">
        <v>160.09</v>
      </c>
      <c r="AP25" s="930">
        <f t="shared" si="5"/>
        <v>445.09000000000003</v>
      </c>
      <c r="AQ25" s="928">
        <v>21</v>
      </c>
      <c r="AR25" s="928" t="s">
        <v>110</v>
      </c>
      <c r="AS25" s="927" t="s">
        <v>646</v>
      </c>
      <c r="AT25" s="927" t="s">
        <v>646</v>
      </c>
      <c r="AU25" s="927" t="s">
        <v>646</v>
      </c>
      <c r="AV25" s="927" t="s">
        <v>646</v>
      </c>
    </row>
    <row r="26" spans="1:48">
      <c r="A26" s="928" t="s">
        <v>457</v>
      </c>
      <c r="B26" s="928" t="s">
        <v>521</v>
      </c>
      <c r="C26" s="928" t="s">
        <v>644</v>
      </c>
      <c r="D26" s="928" t="s">
        <v>483</v>
      </c>
      <c r="E26" s="928" t="s">
        <v>116</v>
      </c>
      <c r="F26" s="928" t="s">
        <v>654</v>
      </c>
      <c r="G26" s="928">
        <v>245</v>
      </c>
      <c r="H26" s="930">
        <v>0</v>
      </c>
      <c r="I26" s="930">
        <v>167.57</v>
      </c>
      <c r="J26" s="930">
        <f t="shared" si="6"/>
        <v>412.57</v>
      </c>
      <c r="K26" s="928">
        <v>28</v>
      </c>
      <c r="L26" s="928" t="s">
        <v>110</v>
      </c>
      <c r="M26" s="927" t="s">
        <v>646</v>
      </c>
      <c r="N26" s="927" t="s">
        <v>646</v>
      </c>
      <c r="O26" s="927" t="s">
        <v>646</v>
      </c>
      <c r="P26" s="927" t="s">
        <v>646</v>
      </c>
      <c r="Q26" s="931"/>
      <c r="R26" s="928" t="s">
        <v>517</v>
      </c>
      <c r="S26" s="928" t="s">
        <v>521</v>
      </c>
      <c r="T26" s="928" t="s">
        <v>644</v>
      </c>
      <c r="U26" s="928" t="s">
        <v>479</v>
      </c>
      <c r="V26" s="928" t="s">
        <v>120</v>
      </c>
      <c r="W26" s="928">
        <v>215</v>
      </c>
      <c r="X26" s="930">
        <v>38.700000000000003</v>
      </c>
      <c r="Y26" s="930">
        <v>167.57</v>
      </c>
      <c r="Z26" s="930">
        <f t="shared" si="4"/>
        <v>421.27</v>
      </c>
      <c r="AA26" s="928">
        <v>14</v>
      </c>
      <c r="AB26" s="928" t="s">
        <v>110</v>
      </c>
      <c r="AC26" s="926">
        <v>45537</v>
      </c>
      <c r="AD26" s="926">
        <v>46022</v>
      </c>
      <c r="AE26" s="926">
        <v>45537</v>
      </c>
      <c r="AF26" s="926">
        <v>46112</v>
      </c>
      <c r="AH26" s="928" t="s">
        <v>458</v>
      </c>
      <c r="AI26" s="928" t="s">
        <v>521</v>
      </c>
      <c r="AJ26" s="928" t="s">
        <v>644</v>
      </c>
      <c r="AK26" s="928" t="s">
        <v>660</v>
      </c>
      <c r="AL26" s="928" t="s">
        <v>484</v>
      </c>
      <c r="AM26" s="928">
        <v>265</v>
      </c>
      <c r="AN26" s="930">
        <v>0</v>
      </c>
      <c r="AO26" s="930">
        <v>160.09</v>
      </c>
      <c r="AP26" s="930">
        <f t="shared" si="5"/>
        <v>425.09000000000003</v>
      </c>
      <c r="AQ26" s="928">
        <v>28</v>
      </c>
      <c r="AR26" s="928" t="s">
        <v>110</v>
      </c>
      <c r="AS26" s="927" t="s">
        <v>646</v>
      </c>
      <c r="AT26" s="927" t="s">
        <v>646</v>
      </c>
      <c r="AU26" s="927" t="s">
        <v>646</v>
      </c>
      <c r="AV26" s="927" t="s">
        <v>646</v>
      </c>
    </row>
    <row r="27" spans="1:48">
      <c r="H27" s="930"/>
      <c r="I27" s="930"/>
      <c r="J27" s="930"/>
      <c r="M27" s="927"/>
      <c r="N27" s="927"/>
      <c r="O27" s="927"/>
      <c r="P27" s="927"/>
      <c r="Q27" s="931"/>
      <c r="AN27" s="930"/>
      <c r="AO27" s="930"/>
      <c r="AP27" s="930"/>
      <c r="AS27" s="927"/>
      <c r="AT27" s="927"/>
      <c r="AU27" s="927"/>
      <c r="AV27" s="927"/>
    </row>
    <row r="28" spans="1:48">
      <c r="H28" s="930"/>
      <c r="I28" s="930"/>
      <c r="J28" s="930"/>
      <c r="M28" s="927"/>
      <c r="N28" s="927"/>
      <c r="O28" s="927"/>
      <c r="P28" s="927"/>
      <c r="Q28" s="931"/>
      <c r="AH28" s="928" t="s">
        <v>458</v>
      </c>
      <c r="AI28" s="928" t="s">
        <v>521</v>
      </c>
      <c r="AJ28" s="928" t="s">
        <v>644</v>
      </c>
      <c r="AK28" s="928" t="s">
        <v>661</v>
      </c>
      <c r="AL28" s="928" t="s">
        <v>236</v>
      </c>
      <c r="AM28" s="928">
        <v>285</v>
      </c>
      <c r="AN28" s="930">
        <v>0</v>
      </c>
      <c r="AO28" s="930">
        <v>160.09</v>
      </c>
      <c r="AP28" s="930">
        <f t="shared" si="5"/>
        <v>445.09000000000003</v>
      </c>
      <c r="AQ28" s="928">
        <v>14</v>
      </c>
      <c r="AR28" s="928" t="s">
        <v>110</v>
      </c>
      <c r="AS28" s="927" t="s">
        <v>646</v>
      </c>
      <c r="AT28" s="927" t="s">
        <v>646</v>
      </c>
      <c r="AU28" s="927" t="s">
        <v>646</v>
      </c>
      <c r="AV28" s="927" t="s">
        <v>646</v>
      </c>
    </row>
    <row r="29" spans="1:48">
      <c r="H29" s="930"/>
      <c r="I29" s="930"/>
      <c r="J29" s="930"/>
      <c r="M29" s="927"/>
      <c r="N29" s="927"/>
      <c r="O29" s="927"/>
      <c r="P29" s="927"/>
      <c r="Q29" s="931"/>
      <c r="AH29" s="928" t="s">
        <v>458</v>
      </c>
      <c r="AI29" s="928" t="s">
        <v>521</v>
      </c>
      <c r="AJ29" s="928" t="s">
        <v>644</v>
      </c>
      <c r="AK29" s="928" t="s">
        <v>662</v>
      </c>
      <c r="AL29" s="928" t="s">
        <v>124</v>
      </c>
      <c r="AM29" s="928">
        <v>265</v>
      </c>
      <c r="AN29" s="930">
        <v>0</v>
      </c>
      <c r="AO29" s="930">
        <v>160.09</v>
      </c>
      <c r="AP29" s="930">
        <f t="shared" si="5"/>
        <v>425.09000000000003</v>
      </c>
      <c r="AQ29" s="928">
        <v>21</v>
      </c>
      <c r="AR29" s="928" t="s">
        <v>110</v>
      </c>
      <c r="AS29" s="927" t="s">
        <v>646</v>
      </c>
      <c r="AT29" s="927" t="s">
        <v>646</v>
      </c>
      <c r="AU29" s="927" t="s">
        <v>646</v>
      </c>
      <c r="AV29" s="927" t="s">
        <v>646</v>
      </c>
    </row>
    <row r="30" spans="1:48">
      <c r="H30" s="930"/>
      <c r="I30" s="930"/>
      <c r="J30" s="930"/>
      <c r="M30" s="927"/>
      <c r="N30" s="927"/>
      <c r="O30" s="927"/>
      <c r="P30" s="927"/>
      <c r="Q30" s="931"/>
      <c r="AH30" s="928" t="s">
        <v>458</v>
      </c>
      <c r="AI30" s="928" t="s">
        <v>521</v>
      </c>
      <c r="AJ30" s="928" t="s">
        <v>644</v>
      </c>
      <c r="AK30" s="928" t="s">
        <v>663</v>
      </c>
      <c r="AL30" s="928" t="s">
        <v>484</v>
      </c>
      <c r="AM30" s="928">
        <v>250</v>
      </c>
      <c r="AN30" s="930">
        <v>0</v>
      </c>
      <c r="AO30" s="930">
        <v>160.09</v>
      </c>
      <c r="AP30" s="930">
        <f t="shared" si="5"/>
        <v>410.09000000000003</v>
      </c>
      <c r="AQ30" s="928">
        <v>28</v>
      </c>
      <c r="AR30" s="928" t="s">
        <v>110</v>
      </c>
      <c r="AS30" s="927" t="s">
        <v>646</v>
      </c>
      <c r="AT30" s="927" t="s">
        <v>646</v>
      </c>
      <c r="AU30" s="926">
        <v>45736</v>
      </c>
      <c r="AV30" s="926">
        <v>46003</v>
      </c>
    </row>
    <row r="31" spans="1:48">
      <c r="H31" s="930"/>
      <c r="I31" s="930"/>
      <c r="J31" s="930"/>
      <c r="M31" s="927"/>
      <c r="N31" s="927"/>
      <c r="O31" s="927"/>
      <c r="P31" s="927"/>
      <c r="Q31" s="931"/>
    </row>
    <row r="32" spans="1:48">
      <c r="A32" s="928" t="s">
        <v>457</v>
      </c>
      <c r="B32" s="928" t="s">
        <v>521</v>
      </c>
      <c r="C32" s="928" t="s">
        <v>644</v>
      </c>
      <c r="D32" s="928" t="s">
        <v>485</v>
      </c>
      <c r="E32" s="928" t="s">
        <v>110</v>
      </c>
      <c r="F32" s="928" t="s">
        <v>664</v>
      </c>
      <c r="G32" s="928">
        <v>900</v>
      </c>
      <c r="H32" s="930">
        <v>0</v>
      </c>
      <c r="I32" s="930">
        <v>167.57</v>
      </c>
      <c r="J32" s="930">
        <f t="shared" ref="J32:J43" si="7">SUM(G32:I32)</f>
        <v>1067.57</v>
      </c>
      <c r="K32" s="928">
        <v>0</v>
      </c>
      <c r="L32" s="928" t="s">
        <v>110</v>
      </c>
      <c r="M32" s="926">
        <v>45454</v>
      </c>
      <c r="N32" s="927" t="s">
        <v>646</v>
      </c>
      <c r="O32" s="927" t="s">
        <v>646</v>
      </c>
      <c r="P32" s="927" t="s">
        <v>646</v>
      </c>
      <c r="Q32" s="931"/>
    </row>
    <row r="33" spans="1:32">
      <c r="A33" s="928" t="s">
        <v>457</v>
      </c>
      <c r="B33" s="928" t="s">
        <v>521</v>
      </c>
      <c r="C33" s="928" t="s">
        <v>644</v>
      </c>
      <c r="D33" s="928" t="s">
        <v>486</v>
      </c>
      <c r="E33" s="928" t="s">
        <v>112</v>
      </c>
      <c r="F33" s="928" t="s">
        <v>664</v>
      </c>
      <c r="G33" s="928">
        <v>775</v>
      </c>
      <c r="H33" s="930">
        <v>0</v>
      </c>
      <c r="I33" s="930">
        <v>167.57</v>
      </c>
      <c r="J33" s="930">
        <f t="shared" si="7"/>
        <v>942.56999999999994</v>
      </c>
      <c r="K33" s="928">
        <v>0</v>
      </c>
      <c r="L33" s="928" t="s">
        <v>110</v>
      </c>
      <c r="M33" s="926">
        <v>45454</v>
      </c>
      <c r="N33" s="927" t="s">
        <v>646</v>
      </c>
      <c r="O33" s="927" t="s">
        <v>646</v>
      </c>
      <c r="P33" s="927" t="s">
        <v>646</v>
      </c>
      <c r="Q33" s="931"/>
    </row>
    <row r="34" spans="1:32">
      <c r="A34" s="928" t="s">
        <v>457</v>
      </c>
      <c r="B34" s="928" t="s">
        <v>521</v>
      </c>
      <c r="C34" s="928" t="s">
        <v>644</v>
      </c>
      <c r="D34" s="928" t="s">
        <v>487</v>
      </c>
      <c r="E34" s="928" t="s">
        <v>114</v>
      </c>
      <c r="F34" s="928" t="s">
        <v>664</v>
      </c>
      <c r="G34" s="928">
        <v>645</v>
      </c>
      <c r="H34" s="930">
        <v>0</v>
      </c>
      <c r="I34" s="930">
        <v>167.57</v>
      </c>
      <c r="J34" s="930">
        <f t="shared" si="7"/>
        <v>812.56999999999994</v>
      </c>
      <c r="K34" s="928">
        <v>0</v>
      </c>
      <c r="L34" s="928" t="s">
        <v>110</v>
      </c>
      <c r="M34" s="926">
        <v>45454</v>
      </c>
      <c r="N34" s="927" t="s">
        <v>646</v>
      </c>
      <c r="O34" s="927" t="s">
        <v>646</v>
      </c>
      <c r="P34" s="927" t="s">
        <v>646</v>
      </c>
      <c r="Q34" s="931"/>
    </row>
    <row r="35" spans="1:32">
      <c r="A35" s="928" t="s">
        <v>457</v>
      </c>
      <c r="B35" s="928" t="s">
        <v>521</v>
      </c>
      <c r="C35" s="928" t="s">
        <v>644</v>
      </c>
      <c r="D35" s="928" t="s">
        <v>489</v>
      </c>
      <c r="E35" s="928" t="s">
        <v>127</v>
      </c>
      <c r="F35" s="928" t="s">
        <v>664</v>
      </c>
      <c r="G35" s="928">
        <v>530</v>
      </c>
      <c r="H35" s="930">
        <v>0</v>
      </c>
      <c r="I35" s="930">
        <v>167.57</v>
      </c>
      <c r="J35" s="930">
        <f t="shared" si="7"/>
        <v>697.56999999999994</v>
      </c>
      <c r="K35" s="928">
        <v>0</v>
      </c>
      <c r="L35" s="928" t="s">
        <v>110</v>
      </c>
      <c r="M35" s="926">
        <v>45454</v>
      </c>
      <c r="N35" s="927" t="s">
        <v>646</v>
      </c>
      <c r="O35" s="927" t="s">
        <v>646</v>
      </c>
      <c r="P35" s="927" t="s">
        <v>646</v>
      </c>
      <c r="Q35" s="931"/>
    </row>
    <row r="36" spans="1:32">
      <c r="A36" s="928" t="s">
        <v>457</v>
      </c>
      <c r="B36" s="928" t="s">
        <v>521</v>
      </c>
      <c r="C36" s="928" t="s">
        <v>644</v>
      </c>
      <c r="D36" s="928" t="s">
        <v>491</v>
      </c>
      <c r="E36" s="928" t="s">
        <v>124</v>
      </c>
      <c r="F36" s="928" t="s">
        <v>664</v>
      </c>
      <c r="G36" s="928">
        <v>420</v>
      </c>
      <c r="H36" s="930">
        <v>0</v>
      </c>
      <c r="I36" s="930">
        <v>167.57</v>
      </c>
      <c r="J36" s="930">
        <f t="shared" si="7"/>
        <v>587.56999999999994</v>
      </c>
      <c r="K36" s="928">
        <v>0</v>
      </c>
      <c r="L36" s="928" t="s">
        <v>110</v>
      </c>
      <c r="M36" s="926">
        <v>45454</v>
      </c>
      <c r="N36" s="927" t="s">
        <v>646</v>
      </c>
      <c r="O36" s="927" t="s">
        <v>646</v>
      </c>
      <c r="P36" s="927" t="s">
        <v>646</v>
      </c>
      <c r="Q36" s="931"/>
    </row>
    <row r="37" spans="1:32">
      <c r="A37" s="928" t="s">
        <v>457</v>
      </c>
      <c r="B37" s="928" t="s">
        <v>521</v>
      </c>
      <c r="C37" s="928" t="s">
        <v>644</v>
      </c>
      <c r="D37" s="928" t="s">
        <v>493</v>
      </c>
      <c r="E37" s="928" t="s">
        <v>118</v>
      </c>
      <c r="F37" s="928" t="s">
        <v>664</v>
      </c>
      <c r="G37" s="928">
        <v>350</v>
      </c>
      <c r="H37" s="930">
        <v>0</v>
      </c>
      <c r="I37" s="930">
        <v>167.57</v>
      </c>
      <c r="J37" s="930">
        <f t="shared" si="7"/>
        <v>517.56999999999994</v>
      </c>
      <c r="K37" s="928">
        <v>0</v>
      </c>
      <c r="L37" s="928" t="s">
        <v>110</v>
      </c>
      <c r="M37" s="926">
        <v>45454</v>
      </c>
      <c r="N37" s="927" t="s">
        <v>646</v>
      </c>
      <c r="O37" s="927" t="s">
        <v>646</v>
      </c>
      <c r="P37" s="927" t="s">
        <v>646</v>
      </c>
      <c r="Q37" s="931"/>
    </row>
    <row r="38" spans="1:32">
      <c r="A38" s="928" t="s">
        <v>457</v>
      </c>
      <c r="B38" s="928" t="s">
        <v>521</v>
      </c>
      <c r="C38" s="928" t="s">
        <v>644</v>
      </c>
      <c r="D38" s="928" t="s">
        <v>495</v>
      </c>
      <c r="E38" s="928" t="s">
        <v>98</v>
      </c>
      <c r="F38" s="928" t="s">
        <v>664</v>
      </c>
      <c r="G38" s="928">
        <v>310</v>
      </c>
      <c r="H38" s="930">
        <v>0</v>
      </c>
      <c r="I38" s="930">
        <v>167.57</v>
      </c>
      <c r="J38" s="930">
        <f t="shared" si="7"/>
        <v>477.57</v>
      </c>
      <c r="K38" s="928">
        <v>0</v>
      </c>
      <c r="L38" s="928" t="s">
        <v>110</v>
      </c>
      <c r="M38" s="926">
        <v>45454</v>
      </c>
      <c r="N38" s="927" t="s">
        <v>646</v>
      </c>
      <c r="O38" s="927" t="s">
        <v>646</v>
      </c>
      <c r="P38" s="927" t="s">
        <v>646</v>
      </c>
      <c r="Q38" s="931"/>
      <c r="R38" s="928" t="s">
        <v>517</v>
      </c>
      <c r="S38" s="928" t="s">
        <v>521</v>
      </c>
      <c r="T38" s="928" t="s">
        <v>644</v>
      </c>
      <c r="U38" s="928" t="s">
        <v>488</v>
      </c>
      <c r="V38" s="928" t="s">
        <v>122</v>
      </c>
      <c r="W38" s="928">
        <v>290</v>
      </c>
      <c r="X38" s="930">
        <v>38.700000000000003</v>
      </c>
      <c r="Y38" s="930">
        <v>167.57</v>
      </c>
      <c r="Z38" s="930">
        <f>SUM(W38:Y38)</f>
        <v>496.27</v>
      </c>
      <c r="AA38" s="928">
        <v>0</v>
      </c>
      <c r="AB38" s="928" t="s">
        <v>110</v>
      </c>
      <c r="AC38" s="926">
        <v>45537</v>
      </c>
      <c r="AD38" s="926">
        <v>46022</v>
      </c>
      <c r="AE38" s="926">
        <v>45537</v>
      </c>
      <c r="AF38" s="926">
        <v>46112</v>
      </c>
    </row>
    <row r="39" spans="1:32">
      <c r="A39" s="928" t="s">
        <v>457</v>
      </c>
      <c r="B39" s="928" t="s">
        <v>521</v>
      </c>
      <c r="C39" s="928" t="s">
        <v>644</v>
      </c>
      <c r="D39" s="928" t="s">
        <v>665</v>
      </c>
      <c r="E39" s="928" t="s">
        <v>120</v>
      </c>
      <c r="F39" s="928" t="s">
        <v>664</v>
      </c>
      <c r="G39" s="928">
        <v>285</v>
      </c>
      <c r="H39" s="930">
        <v>0</v>
      </c>
      <c r="I39" s="930">
        <v>167.57</v>
      </c>
      <c r="J39" s="930">
        <f t="shared" si="7"/>
        <v>452.57</v>
      </c>
      <c r="K39" s="928">
        <v>14</v>
      </c>
      <c r="L39" s="928" t="s">
        <v>110</v>
      </c>
      <c r="M39" s="926">
        <v>45454</v>
      </c>
      <c r="N39" s="927" t="s">
        <v>646</v>
      </c>
      <c r="O39" s="927" t="s">
        <v>646</v>
      </c>
      <c r="P39" s="927" t="s">
        <v>646</v>
      </c>
      <c r="Q39" s="931"/>
      <c r="R39" s="928" t="s">
        <v>517</v>
      </c>
      <c r="S39" s="928" t="s">
        <v>521</v>
      </c>
      <c r="T39" s="928" t="s">
        <v>644</v>
      </c>
      <c r="U39" s="928" t="s">
        <v>490</v>
      </c>
      <c r="V39" s="928" t="s">
        <v>124</v>
      </c>
      <c r="W39" s="928">
        <v>250</v>
      </c>
      <c r="X39" s="930">
        <v>38.700000000000003</v>
      </c>
      <c r="Y39" s="930">
        <v>167.57</v>
      </c>
      <c r="Z39" s="930">
        <f>SUM(W39:Y39)</f>
        <v>456.27</v>
      </c>
      <c r="AA39" s="928">
        <v>0</v>
      </c>
      <c r="AB39" s="928" t="s">
        <v>110</v>
      </c>
      <c r="AC39" s="926">
        <v>45537</v>
      </c>
      <c r="AD39" s="926">
        <v>46022</v>
      </c>
      <c r="AE39" s="926">
        <v>45537</v>
      </c>
      <c r="AF39" s="926">
        <v>46112</v>
      </c>
    </row>
    <row r="40" spans="1:32">
      <c r="A40" s="928" t="s">
        <v>457</v>
      </c>
      <c r="B40" s="928" t="s">
        <v>521</v>
      </c>
      <c r="C40" s="928" t="s">
        <v>644</v>
      </c>
      <c r="D40" s="928" t="s">
        <v>497</v>
      </c>
      <c r="E40" s="928" t="s">
        <v>343</v>
      </c>
      <c r="F40" s="928" t="s">
        <v>664</v>
      </c>
      <c r="G40" s="928">
        <v>265</v>
      </c>
      <c r="H40" s="930">
        <v>0</v>
      </c>
      <c r="I40" s="930">
        <v>167.57</v>
      </c>
      <c r="J40" s="930">
        <f t="shared" si="7"/>
        <v>432.57</v>
      </c>
      <c r="K40" s="928">
        <v>14</v>
      </c>
      <c r="L40" s="928" t="s">
        <v>110</v>
      </c>
      <c r="M40" s="926">
        <v>45454</v>
      </c>
      <c r="N40" s="927" t="s">
        <v>646</v>
      </c>
      <c r="O40" s="927" t="s">
        <v>646</v>
      </c>
      <c r="P40" s="927" t="s">
        <v>646</v>
      </c>
      <c r="Q40" s="931"/>
      <c r="R40" s="928" t="s">
        <v>517</v>
      </c>
      <c r="S40" s="928" t="s">
        <v>521</v>
      </c>
      <c r="T40" s="928" t="s">
        <v>644</v>
      </c>
      <c r="U40" s="928" t="s">
        <v>492</v>
      </c>
      <c r="V40" s="928" t="s">
        <v>127</v>
      </c>
      <c r="W40" s="928">
        <v>225</v>
      </c>
      <c r="X40" s="930">
        <v>38.700000000000003</v>
      </c>
      <c r="Y40" s="930">
        <v>167.57</v>
      </c>
      <c r="Z40" s="930">
        <f>SUM(W40:Y40)</f>
        <v>431.27</v>
      </c>
      <c r="AA40" s="928">
        <v>0</v>
      </c>
      <c r="AB40" s="928" t="s">
        <v>110</v>
      </c>
      <c r="AC40" s="926">
        <v>45537</v>
      </c>
      <c r="AD40" s="926">
        <v>46022</v>
      </c>
      <c r="AE40" s="926">
        <v>45537</v>
      </c>
      <c r="AF40" s="926">
        <v>46112</v>
      </c>
    </row>
    <row r="41" spans="1:32">
      <c r="A41" s="928" t="s">
        <v>457</v>
      </c>
      <c r="B41" s="928" t="s">
        <v>521</v>
      </c>
      <c r="C41" s="928" t="s">
        <v>644</v>
      </c>
      <c r="D41" s="928" t="s">
        <v>498</v>
      </c>
      <c r="E41" s="928" t="s">
        <v>482</v>
      </c>
      <c r="F41" s="928" t="s">
        <v>664</v>
      </c>
      <c r="G41" s="928">
        <v>245</v>
      </c>
      <c r="H41" s="930">
        <v>0</v>
      </c>
      <c r="I41" s="930">
        <v>167.57</v>
      </c>
      <c r="J41" s="930">
        <f t="shared" si="7"/>
        <v>412.57</v>
      </c>
      <c r="K41" s="928">
        <v>21</v>
      </c>
      <c r="L41" s="928" t="s">
        <v>110</v>
      </c>
      <c r="M41" s="926">
        <v>45454</v>
      </c>
      <c r="N41" s="927" t="s">
        <v>646</v>
      </c>
      <c r="O41" s="927" t="s">
        <v>646</v>
      </c>
      <c r="P41" s="927" t="s">
        <v>646</v>
      </c>
      <c r="Q41" s="931"/>
      <c r="R41" s="928" t="s">
        <v>517</v>
      </c>
      <c r="S41" s="928" t="s">
        <v>521</v>
      </c>
      <c r="T41" s="928" t="s">
        <v>644</v>
      </c>
      <c r="U41" s="928" t="s">
        <v>494</v>
      </c>
      <c r="V41" s="928" t="s">
        <v>236</v>
      </c>
      <c r="W41" s="928">
        <v>205</v>
      </c>
      <c r="X41" s="930">
        <v>38.700000000000003</v>
      </c>
      <c r="Y41" s="930">
        <v>167.57</v>
      </c>
      <c r="Z41" s="930">
        <f>SUM(W41:Y41)</f>
        <v>411.27</v>
      </c>
      <c r="AA41" s="928">
        <v>0</v>
      </c>
      <c r="AB41" s="928" t="s">
        <v>110</v>
      </c>
      <c r="AC41" s="926">
        <v>45537</v>
      </c>
      <c r="AD41" s="926">
        <v>46022</v>
      </c>
      <c r="AE41" s="926">
        <v>45537</v>
      </c>
      <c r="AF41" s="926">
        <v>46112</v>
      </c>
    </row>
    <row r="42" spans="1:32">
      <c r="A42" s="928" t="s">
        <v>457</v>
      </c>
      <c r="B42" s="928" t="s">
        <v>521</v>
      </c>
      <c r="C42" s="928" t="s">
        <v>644</v>
      </c>
      <c r="D42" s="928" t="s">
        <v>666</v>
      </c>
      <c r="E42" s="928" t="s">
        <v>658</v>
      </c>
      <c r="F42" s="928" t="s">
        <v>664</v>
      </c>
      <c r="G42" s="928">
        <v>225</v>
      </c>
      <c r="H42" s="930">
        <v>0</v>
      </c>
      <c r="I42" s="930">
        <v>167.57</v>
      </c>
      <c r="J42" s="930">
        <f t="shared" si="7"/>
        <v>392.57</v>
      </c>
      <c r="K42" s="928">
        <v>28</v>
      </c>
      <c r="L42" s="928" t="s">
        <v>110</v>
      </c>
      <c r="M42" s="926">
        <v>45454</v>
      </c>
      <c r="N42" s="927" t="s">
        <v>646</v>
      </c>
      <c r="O42" s="927" t="s">
        <v>646</v>
      </c>
      <c r="P42" s="927" t="s">
        <v>646</v>
      </c>
      <c r="Q42" s="931"/>
      <c r="R42" s="928" t="s">
        <v>517</v>
      </c>
      <c r="S42" s="928" t="s">
        <v>521</v>
      </c>
      <c r="T42" s="928" t="s">
        <v>644</v>
      </c>
      <c r="U42" s="928" t="s">
        <v>496</v>
      </c>
      <c r="V42" s="928" t="s">
        <v>236</v>
      </c>
      <c r="W42" s="928">
        <v>175</v>
      </c>
      <c r="X42" s="930">
        <v>38.700000000000003</v>
      </c>
      <c r="Y42" s="930">
        <v>167.57</v>
      </c>
      <c r="Z42" s="930">
        <f>SUM(W42:Y42)</f>
        <v>381.27</v>
      </c>
      <c r="AA42" s="928">
        <v>14</v>
      </c>
      <c r="AB42" s="928" t="s">
        <v>110</v>
      </c>
      <c r="AC42" s="926">
        <v>45537</v>
      </c>
      <c r="AD42" s="926">
        <v>46022</v>
      </c>
      <c r="AE42" s="926">
        <v>45537</v>
      </c>
      <c r="AF42" s="926">
        <v>46112</v>
      </c>
    </row>
    <row r="43" spans="1:32">
      <c r="A43" s="928" t="s">
        <v>457</v>
      </c>
      <c r="B43" s="928" t="s">
        <v>521</v>
      </c>
      <c r="C43" s="928" t="s">
        <v>644</v>
      </c>
      <c r="D43" s="928" t="s">
        <v>499</v>
      </c>
      <c r="E43" s="928" t="s">
        <v>116</v>
      </c>
      <c r="F43" s="928" t="s">
        <v>664</v>
      </c>
      <c r="G43" s="928">
        <v>205</v>
      </c>
      <c r="H43" s="930">
        <v>0</v>
      </c>
      <c r="I43" s="930">
        <v>167.57</v>
      </c>
      <c r="J43" s="930">
        <f t="shared" si="7"/>
        <v>372.57</v>
      </c>
      <c r="K43" s="928">
        <v>28</v>
      </c>
      <c r="L43" s="928" t="s">
        <v>110</v>
      </c>
      <c r="M43" s="927" t="s">
        <v>646</v>
      </c>
      <c r="N43" s="927" t="s">
        <v>646</v>
      </c>
      <c r="O43" s="927" t="s">
        <v>646</v>
      </c>
      <c r="P43" s="927" t="s">
        <v>646</v>
      </c>
      <c r="Q43" s="931"/>
    </row>
    <row r="44" spans="1:32">
      <c r="Q44" s="931"/>
      <c r="R44" s="931"/>
      <c r="S44" s="931"/>
      <c r="T44" s="931"/>
    </row>
    <row r="45" spans="1:32">
      <c r="Q45" s="931"/>
      <c r="R45" s="931"/>
      <c r="S45" s="931"/>
      <c r="T45" s="931"/>
    </row>
    <row r="46" spans="1:32">
      <c r="Q46" s="931"/>
      <c r="R46" s="931"/>
      <c r="S46" s="931"/>
      <c r="T46" s="931"/>
    </row>
    <row r="47" spans="1:32">
      <c r="Q47" s="931"/>
      <c r="R47" s="931"/>
      <c r="S47" s="931"/>
      <c r="T47" s="931"/>
    </row>
    <row r="48" spans="1:32">
      <c r="Q48" s="931"/>
      <c r="R48" s="931"/>
      <c r="S48" s="931"/>
      <c r="T48" s="931"/>
    </row>
    <row r="49" spans="17:20">
      <c r="Q49" s="931"/>
      <c r="R49" s="931"/>
      <c r="S49" s="931"/>
      <c r="T49" s="931"/>
    </row>
    <row r="50" spans="17:20">
      <c r="Q50" s="931"/>
      <c r="R50" s="931"/>
      <c r="S50" s="931"/>
      <c r="T50" s="931"/>
    </row>
    <row r="51" spans="17:20">
      <c r="Q51" s="931"/>
      <c r="R51" s="931"/>
      <c r="S51" s="931"/>
      <c r="T51" s="931"/>
    </row>
    <row r="52" spans="17:20">
      <c r="R52" s="931"/>
      <c r="S52" s="931"/>
      <c r="T52" s="931"/>
    </row>
    <row r="53" spans="17:20">
      <c r="R53" s="931"/>
      <c r="S53" s="931"/>
      <c r="T53" s="931"/>
    </row>
    <row r="54" spans="17:20">
      <c r="R54" s="931"/>
      <c r="S54" s="931"/>
      <c r="T54" s="931"/>
    </row>
    <row r="55" spans="17:20">
      <c r="R55" s="931"/>
      <c r="S55" s="931"/>
      <c r="T55" s="931"/>
    </row>
    <row r="56" spans="17:20">
      <c r="R56" s="931"/>
      <c r="S56" s="931"/>
      <c r="T56" s="931"/>
    </row>
    <row r="57" spans="17:20">
      <c r="R57" s="931"/>
      <c r="S57" s="931"/>
      <c r="T57" s="931"/>
    </row>
    <row r="58" spans="17:20">
      <c r="R58" s="931"/>
      <c r="S58" s="931"/>
      <c r="T58" s="931"/>
    </row>
    <row r="59" spans="17:20">
      <c r="R59" s="931"/>
      <c r="S59" s="931"/>
      <c r="T59" s="931"/>
    </row>
    <row r="60" spans="17:20">
      <c r="R60" s="931"/>
      <c r="S60" s="931"/>
      <c r="T60" s="931"/>
    </row>
  </sheetData>
  <phoneticPr fontId="4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"/>
  <sheetViews>
    <sheetView view="pageBreakPreview" topLeftCell="A32" zoomScaleNormal="100" zoomScaleSheetLayoutView="100" workbookViewId="0">
      <selection activeCell="A9" sqref="A9:XFD53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0" style="32" customWidth="1"/>
    <col min="6" max="6" width="9.09765625" style="32" customWidth="1"/>
    <col min="7" max="7" width="9.59765625" style="32" customWidth="1"/>
    <col min="8" max="8" width="7.69921875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872" t="e">
        <f>#REF!</f>
        <v>#REF!</v>
      </c>
      <c r="P8" s="38"/>
      <c r="Q8" s="36" t="e">
        <f>#REF!</f>
        <v>#REF!</v>
      </c>
      <c r="R8" s="38"/>
    </row>
    <row r="9" spans="1:18" ht="24.6" customHeight="1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085" t="s">
        <v>68</v>
      </c>
      <c r="Q9" s="81" t="s">
        <v>69</v>
      </c>
      <c r="R9" s="82"/>
    </row>
    <row r="10" spans="1:18" ht="17.55" customHeight="1">
      <c r="A10" s="311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9"/>
      <c r="J10" s="1090" t="s">
        <v>76</v>
      </c>
      <c r="K10" s="1092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086"/>
      <c r="Q10" s="354"/>
      <c r="R10" s="43"/>
    </row>
    <row r="11" spans="1:18" ht="22.95" customHeight="1" thickBot="1">
      <c r="A11" s="820"/>
      <c r="B11" s="634"/>
      <c r="C11" s="634"/>
      <c r="D11" s="821"/>
      <c r="E11" s="822" t="s">
        <v>82</v>
      </c>
      <c r="F11" s="823" t="s">
        <v>83</v>
      </c>
      <c r="G11" s="822" t="s">
        <v>82</v>
      </c>
      <c r="H11" s="823" t="s">
        <v>83</v>
      </c>
      <c r="I11" s="824" t="s">
        <v>84</v>
      </c>
      <c r="J11" s="1091"/>
      <c r="K11" s="1093"/>
      <c r="L11" s="636" t="s">
        <v>85</v>
      </c>
      <c r="M11" s="825" t="s">
        <v>86</v>
      </c>
      <c r="N11" s="634" t="s">
        <v>86</v>
      </c>
      <c r="O11" s="825" t="s">
        <v>87</v>
      </c>
      <c r="P11" s="1087"/>
      <c r="Q11" s="826" t="s">
        <v>88</v>
      </c>
      <c r="R11" s="635" t="s">
        <v>89</v>
      </c>
    </row>
    <row r="12" spans="1:18" ht="20.100000000000001" customHeight="1">
      <c r="A12" s="359">
        <v>1</v>
      </c>
      <c r="B12" s="1095" t="s">
        <v>90</v>
      </c>
      <c r="C12" s="1095" t="s">
        <v>61</v>
      </c>
      <c r="D12" s="783" t="s">
        <v>91</v>
      </c>
      <c r="E12" s="675">
        <v>6640.2000000000007</v>
      </c>
      <c r="F12" s="827" t="s">
        <v>92</v>
      </c>
      <c r="G12" s="675">
        <f>J12*0.93</f>
        <v>6658.8</v>
      </c>
      <c r="H12" s="827" t="s">
        <v>92</v>
      </c>
      <c r="I12" s="749">
        <f>G12/E12-1</f>
        <v>2.8011204481792618E-3</v>
      </c>
      <c r="J12" s="828">
        <v>7160</v>
      </c>
      <c r="K12" s="711">
        <f>J12*0.6</f>
        <v>4296</v>
      </c>
      <c r="L12" s="829">
        <v>0</v>
      </c>
      <c r="M12" s="785">
        <v>0</v>
      </c>
      <c r="N12" s="829">
        <v>56</v>
      </c>
      <c r="O12" s="790" t="e">
        <f t="shared" ref="O12:O43" si="0">(G12-L12-M12+N12)*$O$8</f>
        <v>#REF!</v>
      </c>
      <c r="P12" s="791">
        <f t="shared" ref="P12:P27" si="1">P28+200</f>
        <v>3900</v>
      </c>
      <c r="Q12" s="1094" t="e">
        <f>#REF!</f>
        <v>#REF!</v>
      </c>
      <c r="R12" s="1099" t="e">
        <f>#REF!</f>
        <v>#REF!</v>
      </c>
    </row>
    <row r="13" spans="1:18" ht="20.100000000000001" customHeight="1">
      <c r="A13" s="359">
        <f>A12+1</f>
        <v>2</v>
      </c>
      <c r="B13" s="1095"/>
      <c r="C13" s="1095"/>
      <c r="D13" s="339" t="s">
        <v>93</v>
      </c>
      <c r="E13" s="318">
        <v>4947.6000000000004</v>
      </c>
      <c r="F13" s="50" t="s">
        <v>94</v>
      </c>
      <c r="G13" s="318">
        <f t="shared" ref="G13:G43" si="2">J13*0.93</f>
        <v>4947.6000000000004</v>
      </c>
      <c r="H13" s="50" t="s">
        <v>94</v>
      </c>
      <c r="I13" s="734">
        <f t="shared" ref="I13:I43" si="3">G13/E13-1</f>
        <v>0</v>
      </c>
      <c r="J13" s="787">
        <v>5320</v>
      </c>
      <c r="K13" s="523">
        <f t="shared" ref="K13:K41" si="4">J13*0.6</f>
        <v>3192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77">
        <f t="shared" si="1"/>
        <v>2800</v>
      </c>
      <c r="Q13" s="1094"/>
      <c r="R13" s="1099"/>
    </row>
    <row r="14" spans="1:18" ht="20.100000000000001" customHeight="1">
      <c r="A14" s="360">
        <v>3</v>
      </c>
      <c r="B14" s="1095"/>
      <c r="C14" s="1095"/>
      <c r="D14" s="637" t="s">
        <v>95</v>
      </c>
      <c r="E14" s="314">
        <v>3943.2000000000003</v>
      </c>
      <c r="F14" s="717" t="s">
        <v>96</v>
      </c>
      <c r="G14" s="314">
        <f t="shared" si="2"/>
        <v>3943.2000000000003</v>
      </c>
      <c r="H14" s="717" t="s">
        <v>96</v>
      </c>
      <c r="I14" s="741">
        <f t="shared" si="3"/>
        <v>0</v>
      </c>
      <c r="J14" s="788">
        <v>4240</v>
      </c>
      <c r="K14" s="570">
        <f t="shared" si="4"/>
        <v>2544</v>
      </c>
      <c r="L14" s="638">
        <v>0</v>
      </c>
      <c r="M14" s="333">
        <v>0</v>
      </c>
      <c r="N14" s="638">
        <v>56</v>
      </c>
      <c r="O14" s="334" t="e">
        <f t="shared" si="0"/>
        <v>#REF!</v>
      </c>
      <c r="P14" s="78">
        <f t="shared" si="1"/>
        <v>2350</v>
      </c>
      <c r="Q14" s="1094"/>
      <c r="R14" s="1099"/>
    </row>
    <row r="15" spans="1:18" ht="20.100000000000001" customHeight="1">
      <c r="A15" s="359">
        <f t="shared" ref="A15" si="5">A14+1</f>
        <v>4</v>
      </c>
      <c r="B15" s="1095"/>
      <c r="C15" s="1095"/>
      <c r="D15" s="719" t="s">
        <v>97</v>
      </c>
      <c r="E15" s="652">
        <v>4501.2</v>
      </c>
      <c r="F15" s="655" t="s">
        <v>98</v>
      </c>
      <c r="G15" s="652">
        <f t="shared" si="2"/>
        <v>5022</v>
      </c>
      <c r="H15" s="655" t="s">
        <v>99</v>
      </c>
      <c r="I15" s="748">
        <f t="shared" si="3"/>
        <v>0.11570247933884303</v>
      </c>
      <c r="J15" s="792">
        <v>5400</v>
      </c>
      <c r="K15" s="518">
        <f t="shared" si="4"/>
        <v>3240</v>
      </c>
      <c r="L15" s="719">
        <v>0</v>
      </c>
      <c r="M15" s="720">
        <v>0</v>
      </c>
      <c r="N15" s="719">
        <v>56</v>
      </c>
      <c r="O15" s="519" t="e">
        <f t="shared" si="0"/>
        <v>#REF!</v>
      </c>
      <c r="P15" s="730">
        <f t="shared" si="1"/>
        <v>2800</v>
      </c>
      <c r="Q15" s="1094"/>
      <c r="R15" s="1099"/>
    </row>
    <row r="16" spans="1:18" ht="20.100000000000001" customHeight="1">
      <c r="A16" s="360">
        <v>5</v>
      </c>
      <c r="B16" s="1095"/>
      <c r="C16" s="1095"/>
      <c r="D16" s="723" t="s">
        <v>100</v>
      </c>
      <c r="E16" s="654">
        <v>3682.8</v>
      </c>
      <c r="F16" s="656" t="s">
        <v>101</v>
      </c>
      <c r="G16" s="654">
        <f t="shared" si="2"/>
        <v>4110.6000000000004</v>
      </c>
      <c r="H16" s="656" t="s">
        <v>102</v>
      </c>
      <c r="I16" s="750">
        <f t="shared" si="3"/>
        <v>0.11616161616161613</v>
      </c>
      <c r="J16" s="787">
        <v>4420</v>
      </c>
      <c r="K16" s="523">
        <f t="shared" si="4"/>
        <v>2652</v>
      </c>
      <c r="L16" s="724">
        <v>0</v>
      </c>
      <c r="M16" s="725">
        <v>0</v>
      </c>
      <c r="N16" s="724">
        <v>56</v>
      </c>
      <c r="O16" s="524" t="e">
        <f t="shared" si="0"/>
        <v>#REF!</v>
      </c>
      <c r="P16" s="541">
        <f t="shared" si="1"/>
        <v>2300</v>
      </c>
      <c r="Q16" s="1094"/>
      <c r="R16" s="1099"/>
    </row>
    <row r="17" spans="1:18" ht="20.100000000000001" customHeight="1">
      <c r="A17" s="359">
        <v>6</v>
      </c>
      <c r="B17" s="1095"/>
      <c r="C17" s="1095"/>
      <c r="D17" s="47" t="s">
        <v>103</v>
      </c>
      <c r="E17" s="318">
        <v>2976</v>
      </c>
      <c r="F17" s="319" t="s">
        <v>104</v>
      </c>
      <c r="G17" s="318">
        <f t="shared" si="2"/>
        <v>2976</v>
      </c>
      <c r="H17" s="656" t="s">
        <v>105</v>
      </c>
      <c r="I17" s="734">
        <f t="shared" si="3"/>
        <v>0</v>
      </c>
      <c r="J17" s="797">
        <v>3200</v>
      </c>
      <c r="K17" s="639">
        <f t="shared" si="4"/>
        <v>1920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341">
        <f t="shared" si="1"/>
        <v>1800</v>
      </c>
      <c r="Q17" s="1094"/>
      <c r="R17" s="1099"/>
    </row>
    <row r="18" spans="1:18" ht="20.100000000000001" customHeight="1">
      <c r="A18" s="360">
        <v>7</v>
      </c>
      <c r="B18" s="1095"/>
      <c r="C18" s="1095"/>
      <c r="D18" s="49" t="s">
        <v>106</v>
      </c>
      <c r="E18" s="314">
        <v>2380.8000000000002</v>
      </c>
      <c r="F18" s="320" t="s">
        <v>107</v>
      </c>
      <c r="G18" s="314">
        <f t="shared" si="2"/>
        <v>2380.8000000000002</v>
      </c>
      <c r="H18" s="657" t="s">
        <v>108</v>
      </c>
      <c r="I18" s="741">
        <f t="shared" si="3"/>
        <v>0</v>
      </c>
      <c r="J18" s="799">
        <v>2560</v>
      </c>
      <c r="K18" s="642">
        <f t="shared" si="4"/>
        <v>1536</v>
      </c>
      <c r="L18" s="637">
        <v>0</v>
      </c>
      <c r="M18" s="333">
        <v>0</v>
      </c>
      <c r="N18" s="637">
        <v>56</v>
      </c>
      <c r="O18" s="643" t="e">
        <f t="shared" si="0"/>
        <v>#REF!</v>
      </c>
      <c r="P18" s="715">
        <f t="shared" si="1"/>
        <v>1300</v>
      </c>
      <c r="Q18" s="1094"/>
      <c r="R18" s="1099"/>
    </row>
    <row r="19" spans="1:18" ht="20.100000000000001" customHeight="1">
      <c r="A19" s="359">
        <v>8</v>
      </c>
      <c r="B19" s="1095"/>
      <c r="C19" s="1095"/>
      <c r="D19" s="718" t="s">
        <v>109</v>
      </c>
      <c r="E19" s="652">
        <v>2641.2000000000003</v>
      </c>
      <c r="F19" s="655" t="s">
        <v>110</v>
      </c>
      <c r="G19" s="652">
        <f t="shared" si="2"/>
        <v>2976</v>
      </c>
      <c r="H19" s="655" t="s">
        <v>110</v>
      </c>
      <c r="I19" s="748">
        <f t="shared" si="3"/>
        <v>0.12676056338028152</v>
      </c>
      <c r="J19" s="792">
        <v>3200</v>
      </c>
      <c r="K19" s="518">
        <f t="shared" si="4"/>
        <v>1920</v>
      </c>
      <c r="L19" s="719">
        <v>0</v>
      </c>
      <c r="M19" s="720">
        <v>0</v>
      </c>
      <c r="N19" s="719">
        <v>56</v>
      </c>
      <c r="O19" s="721" t="e">
        <f t="shared" si="0"/>
        <v>#REF!</v>
      </c>
      <c r="P19" s="722">
        <f t="shared" si="1"/>
        <v>1620</v>
      </c>
      <c r="Q19" s="1094"/>
      <c r="R19" s="1099"/>
    </row>
    <row r="20" spans="1:18" ht="20.100000000000001" customHeight="1">
      <c r="A20" s="360">
        <v>9</v>
      </c>
      <c r="B20" s="1095"/>
      <c r="C20" s="1095"/>
      <c r="D20" s="723" t="s">
        <v>111</v>
      </c>
      <c r="E20" s="654">
        <v>2418</v>
      </c>
      <c r="F20" s="729" t="s">
        <v>112</v>
      </c>
      <c r="G20" s="654">
        <f t="shared" si="2"/>
        <v>2771.4</v>
      </c>
      <c r="H20" s="656" t="s">
        <v>112</v>
      </c>
      <c r="I20" s="750">
        <f t="shared" si="3"/>
        <v>0.1461538461538463</v>
      </c>
      <c r="J20" s="787">
        <v>2980</v>
      </c>
      <c r="K20" s="523">
        <f t="shared" si="4"/>
        <v>1788</v>
      </c>
      <c r="L20" s="724">
        <v>0</v>
      </c>
      <c r="M20" s="725">
        <v>0</v>
      </c>
      <c r="N20" s="724">
        <v>56</v>
      </c>
      <c r="O20" s="726" t="e">
        <f t="shared" si="0"/>
        <v>#REF!</v>
      </c>
      <c r="P20" s="727">
        <f t="shared" si="1"/>
        <v>1420</v>
      </c>
      <c r="Q20" s="1094"/>
      <c r="R20" s="1099"/>
    </row>
    <row r="21" spans="1:18" ht="20.100000000000001" customHeight="1">
      <c r="A21" s="359">
        <f t="shared" ref="A21" si="6">A20+1</f>
        <v>10</v>
      </c>
      <c r="B21" s="1095"/>
      <c r="C21" s="1095"/>
      <c r="D21" s="723" t="s">
        <v>113</v>
      </c>
      <c r="E21" s="654">
        <v>2213.4</v>
      </c>
      <c r="F21" s="656" t="s">
        <v>114</v>
      </c>
      <c r="G21" s="654">
        <f t="shared" si="2"/>
        <v>2566.8000000000002</v>
      </c>
      <c r="H21" s="656" t="s">
        <v>114</v>
      </c>
      <c r="I21" s="750">
        <f t="shared" si="3"/>
        <v>0.15966386554621859</v>
      </c>
      <c r="J21" s="787">
        <v>2760</v>
      </c>
      <c r="K21" s="523">
        <f t="shared" si="4"/>
        <v>1656</v>
      </c>
      <c r="L21" s="724">
        <v>0</v>
      </c>
      <c r="M21" s="725">
        <v>0</v>
      </c>
      <c r="N21" s="724">
        <v>56</v>
      </c>
      <c r="O21" s="726" t="e">
        <f t="shared" si="0"/>
        <v>#REF!</v>
      </c>
      <c r="P21" s="727">
        <f t="shared" si="1"/>
        <v>1270</v>
      </c>
      <c r="Q21" s="1094"/>
      <c r="R21" s="1099"/>
    </row>
    <row r="22" spans="1:18" ht="20.100000000000001" customHeight="1">
      <c r="A22" s="360">
        <v>11</v>
      </c>
      <c r="B22" s="1095"/>
      <c r="C22" s="1095"/>
      <c r="D22" s="47" t="s">
        <v>115</v>
      </c>
      <c r="E22" s="318">
        <v>2027.4</v>
      </c>
      <c r="F22" s="319" t="s">
        <v>116</v>
      </c>
      <c r="G22" s="318">
        <f t="shared" si="2"/>
        <v>2027.4</v>
      </c>
      <c r="H22" s="319" t="s">
        <v>116</v>
      </c>
      <c r="I22" s="734">
        <f t="shared" si="3"/>
        <v>0</v>
      </c>
      <c r="J22" s="797">
        <v>2180</v>
      </c>
      <c r="K22" s="639">
        <f t="shared" si="4"/>
        <v>1308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77">
        <f t="shared" si="1"/>
        <v>1120</v>
      </c>
      <c r="Q22" s="1094"/>
      <c r="R22" s="1099"/>
    </row>
    <row r="23" spans="1:18" ht="20.100000000000001" customHeight="1">
      <c r="A23" s="359">
        <v>12</v>
      </c>
      <c r="B23" s="1095"/>
      <c r="C23" s="1095"/>
      <c r="D23" s="47" t="s">
        <v>117</v>
      </c>
      <c r="E23" s="318">
        <v>1860</v>
      </c>
      <c r="F23" s="319" t="s">
        <v>118</v>
      </c>
      <c r="G23" s="318">
        <f>J23*0.93</f>
        <v>1860</v>
      </c>
      <c r="H23" s="319" t="s">
        <v>118</v>
      </c>
      <c r="I23" s="734">
        <f t="shared" si="3"/>
        <v>0</v>
      </c>
      <c r="J23" s="797">
        <v>2000</v>
      </c>
      <c r="K23" s="639">
        <f t="shared" si="4"/>
        <v>1200</v>
      </c>
      <c r="L23" s="339">
        <v>0</v>
      </c>
      <c r="M23" s="340">
        <v>0</v>
      </c>
      <c r="N23" s="339">
        <v>56</v>
      </c>
      <c r="O23" s="343" t="e">
        <f t="shared" si="0"/>
        <v>#REF!</v>
      </c>
      <c r="P23" s="77">
        <f t="shared" si="1"/>
        <v>1030</v>
      </c>
      <c r="Q23" s="1094"/>
      <c r="R23" s="1099"/>
    </row>
    <row r="24" spans="1:18" ht="20.100000000000001" customHeight="1">
      <c r="A24" s="360">
        <v>13</v>
      </c>
      <c r="B24" s="1095"/>
      <c r="C24" s="1095"/>
      <c r="D24" s="47" t="s">
        <v>119</v>
      </c>
      <c r="E24" s="318">
        <v>1711.2</v>
      </c>
      <c r="F24" s="319" t="s">
        <v>120</v>
      </c>
      <c r="G24" s="318">
        <f t="shared" si="2"/>
        <v>1711.2</v>
      </c>
      <c r="H24" s="319" t="s">
        <v>120</v>
      </c>
      <c r="I24" s="734">
        <f t="shared" si="3"/>
        <v>0</v>
      </c>
      <c r="J24" s="797">
        <v>1840</v>
      </c>
      <c r="K24" s="639">
        <f t="shared" si="4"/>
        <v>1104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77">
        <f t="shared" si="1"/>
        <v>940</v>
      </c>
      <c r="Q24" s="1094"/>
      <c r="R24" s="1099"/>
    </row>
    <row r="25" spans="1:18" ht="20.100000000000001" customHeight="1">
      <c r="A25" s="359">
        <v>14</v>
      </c>
      <c r="B25" s="1095"/>
      <c r="C25" s="1095"/>
      <c r="D25" s="47" t="s">
        <v>121</v>
      </c>
      <c r="E25" s="318">
        <v>1581</v>
      </c>
      <c r="F25" s="319" t="s">
        <v>122</v>
      </c>
      <c r="G25" s="318">
        <f t="shared" si="2"/>
        <v>1581</v>
      </c>
      <c r="H25" s="319" t="s">
        <v>122</v>
      </c>
      <c r="I25" s="734">
        <f t="shared" si="3"/>
        <v>0</v>
      </c>
      <c r="J25" s="797">
        <v>1700</v>
      </c>
      <c r="K25" s="639">
        <f t="shared" si="4"/>
        <v>1020</v>
      </c>
      <c r="L25" s="339">
        <v>0</v>
      </c>
      <c r="M25" s="340">
        <v>0</v>
      </c>
      <c r="N25" s="339">
        <v>56</v>
      </c>
      <c r="O25" s="343" t="e">
        <f t="shared" si="0"/>
        <v>#REF!</v>
      </c>
      <c r="P25" s="77">
        <f t="shared" si="1"/>
        <v>850</v>
      </c>
      <c r="Q25" s="1094"/>
      <c r="R25" s="1099"/>
    </row>
    <row r="26" spans="1:18" ht="20.100000000000001" customHeight="1">
      <c r="A26" s="360">
        <v>15</v>
      </c>
      <c r="B26" s="1095"/>
      <c r="C26" s="1095"/>
      <c r="D26" s="47" t="s">
        <v>123</v>
      </c>
      <c r="E26" s="318">
        <v>1469.4</v>
      </c>
      <c r="F26" s="319" t="s">
        <v>124</v>
      </c>
      <c r="G26" s="318">
        <f t="shared" si="2"/>
        <v>1469.4</v>
      </c>
      <c r="H26" s="319" t="s">
        <v>124</v>
      </c>
      <c r="I26" s="734">
        <f t="shared" si="3"/>
        <v>0</v>
      </c>
      <c r="J26" s="797">
        <v>1580</v>
      </c>
      <c r="K26" s="639" t="s">
        <v>125</v>
      </c>
      <c r="L26" s="339">
        <v>0</v>
      </c>
      <c r="M26" s="340">
        <v>0</v>
      </c>
      <c r="N26" s="339">
        <v>56</v>
      </c>
      <c r="O26" s="343" t="e">
        <f t="shared" si="0"/>
        <v>#REF!</v>
      </c>
      <c r="P26" s="77">
        <f t="shared" si="1"/>
        <v>800</v>
      </c>
      <c r="Q26" s="1094"/>
      <c r="R26" s="1099"/>
    </row>
    <row r="27" spans="1:18" ht="20.100000000000001" customHeight="1" thickBot="1">
      <c r="A27" s="794">
        <v>16</v>
      </c>
      <c r="B27" s="1095"/>
      <c r="C27" s="1097"/>
      <c r="D27" s="681" t="s">
        <v>126</v>
      </c>
      <c r="E27" s="571">
        <v>1376.4</v>
      </c>
      <c r="F27" s="682" t="s">
        <v>127</v>
      </c>
      <c r="G27" s="571">
        <f t="shared" si="2"/>
        <v>1376.4</v>
      </c>
      <c r="H27" s="682" t="s">
        <v>127</v>
      </c>
      <c r="I27" s="753">
        <f t="shared" si="3"/>
        <v>0</v>
      </c>
      <c r="J27" s="798">
        <v>1480</v>
      </c>
      <c r="K27" s="731" t="s">
        <v>125</v>
      </c>
      <c r="L27" s="683">
        <v>0</v>
      </c>
      <c r="M27" s="684">
        <v>0</v>
      </c>
      <c r="N27" s="683">
        <v>56</v>
      </c>
      <c r="O27" s="685" t="e">
        <f t="shared" si="0"/>
        <v>#REF!</v>
      </c>
      <c r="P27" s="686">
        <f t="shared" si="1"/>
        <v>750</v>
      </c>
      <c r="Q27" s="1094"/>
      <c r="R27" s="1099"/>
    </row>
    <row r="28" spans="1:18" ht="20.100000000000001" customHeight="1" thickTop="1">
      <c r="A28" s="795">
        <v>17</v>
      </c>
      <c r="B28" s="1095"/>
      <c r="C28" s="1098" t="s">
        <v>61</v>
      </c>
      <c r="D28" s="777" t="s">
        <v>128</v>
      </c>
      <c r="E28" s="658">
        <v>6342.6</v>
      </c>
      <c r="F28" s="778" t="s">
        <v>92</v>
      </c>
      <c r="G28" s="658">
        <f t="shared" si="2"/>
        <v>6361.2000000000007</v>
      </c>
      <c r="H28" s="778" t="s">
        <v>92</v>
      </c>
      <c r="I28" s="751">
        <f t="shared" si="3"/>
        <v>2.9325513196480912E-3</v>
      </c>
      <c r="J28" s="776">
        <v>6840</v>
      </c>
      <c r="K28" s="558">
        <f t="shared" si="4"/>
        <v>4104</v>
      </c>
      <c r="L28" s="779">
        <v>0</v>
      </c>
      <c r="M28" s="780">
        <v>0</v>
      </c>
      <c r="N28" s="779">
        <v>56</v>
      </c>
      <c r="O28" s="781" t="e">
        <f t="shared" si="0"/>
        <v>#REF!</v>
      </c>
      <c r="P28" s="782">
        <v>3700</v>
      </c>
      <c r="Q28" s="1100" t="e">
        <f>#REF!</f>
        <v>#REF!</v>
      </c>
      <c r="R28" s="1102" t="s">
        <v>129</v>
      </c>
    </row>
    <row r="29" spans="1:18" ht="20.100000000000001" customHeight="1">
      <c r="A29" s="359">
        <v>18</v>
      </c>
      <c r="B29" s="1095"/>
      <c r="C29" s="1095"/>
      <c r="D29" s="339" t="s">
        <v>130</v>
      </c>
      <c r="E29" s="318">
        <v>4650</v>
      </c>
      <c r="F29" s="50" t="s">
        <v>94</v>
      </c>
      <c r="G29" s="318">
        <f t="shared" si="2"/>
        <v>4650</v>
      </c>
      <c r="H29" s="50" t="s">
        <v>94</v>
      </c>
      <c r="I29" s="734">
        <f t="shared" si="3"/>
        <v>0</v>
      </c>
      <c r="J29" s="756">
        <v>5000</v>
      </c>
      <c r="K29" s="523">
        <f t="shared" si="4"/>
        <v>3000</v>
      </c>
      <c r="L29" s="563">
        <v>0</v>
      </c>
      <c r="M29" s="340">
        <v>0</v>
      </c>
      <c r="N29" s="563">
        <v>56</v>
      </c>
      <c r="O29" s="343" t="e">
        <f t="shared" si="0"/>
        <v>#REF!</v>
      </c>
      <c r="P29" s="77">
        <v>2600</v>
      </c>
      <c r="Q29" s="1094"/>
      <c r="R29" s="1103"/>
    </row>
    <row r="30" spans="1:18" ht="20.100000000000001" customHeight="1">
      <c r="A30" s="360">
        <v>19</v>
      </c>
      <c r="B30" s="1095"/>
      <c r="C30" s="1095"/>
      <c r="D30" s="637" t="s">
        <v>131</v>
      </c>
      <c r="E30" s="314">
        <v>3645.6000000000004</v>
      </c>
      <c r="F30" s="717" t="s">
        <v>96</v>
      </c>
      <c r="G30" s="314">
        <f t="shared" si="2"/>
        <v>3645.6000000000004</v>
      </c>
      <c r="H30" s="717" t="s">
        <v>96</v>
      </c>
      <c r="I30" s="741">
        <f t="shared" si="3"/>
        <v>0</v>
      </c>
      <c r="J30" s="793">
        <v>3920</v>
      </c>
      <c r="K30" s="570">
        <f t="shared" si="4"/>
        <v>2352</v>
      </c>
      <c r="L30" s="638">
        <v>0</v>
      </c>
      <c r="M30" s="333">
        <v>0</v>
      </c>
      <c r="N30" s="638">
        <v>56</v>
      </c>
      <c r="O30" s="334" t="e">
        <f t="shared" si="0"/>
        <v>#REF!</v>
      </c>
      <c r="P30" s="78">
        <v>2150</v>
      </c>
      <c r="Q30" s="1094"/>
      <c r="R30" s="1103"/>
    </row>
    <row r="31" spans="1:18" ht="20.100000000000001" customHeight="1">
      <c r="A31" s="359">
        <v>20</v>
      </c>
      <c r="B31" s="1095"/>
      <c r="C31" s="1095"/>
      <c r="D31" s="719" t="s">
        <v>132</v>
      </c>
      <c r="E31" s="652">
        <v>4203.6000000000004</v>
      </c>
      <c r="F31" s="655" t="s">
        <v>98</v>
      </c>
      <c r="G31" s="652">
        <f t="shared" si="2"/>
        <v>4724.4000000000005</v>
      </c>
      <c r="H31" s="655" t="s">
        <v>133</v>
      </c>
      <c r="I31" s="748">
        <f t="shared" si="3"/>
        <v>0.12389380530973448</v>
      </c>
      <c r="J31" s="755">
        <v>5080</v>
      </c>
      <c r="K31" s="518">
        <f t="shared" si="4"/>
        <v>3048</v>
      </c>
      <c r="L31" s="719">
        <v>0</v>
      </c>
      <c r="M31" s="720">
        <v>0</v>
      </c>
      <c r="N31" s="719">
        <v>56</v>
      </c>
      <c r="O31" s="519" t="e">
        <f t="shared" si="0"/>
        <v>#REF!</v>
      </c>
      <c r="P31" s="730">
        <v>2600</v>
      </c>
      <c r="Q31" s="1094"/>
      <c r="R31" s="1103"/>
    </row>
    <row r="32" spans="1:18" ht="20.100000000000001" customHeight="1">
      <c r="A32" s="360">
        <v>21</v>
      </c>
      <c r="B32" s="1095"/>
      <c r="C32" s="1095"/>
      <c r="D32" s="723" t="s">
        <v>134</v>
      </c>
      <c r="E32" s="654">
        <v>3385.2000000000003</v>
      </c>
      <c r="F32" s="656" t="s">
        <v>101</v>
      </c>
      <c r="G32" s="654">
        <f t="shared" si="2"/>
        <v>3794.4</v>
      </c>
      <c r="H32" s="656" t="s">
        <v>135</v>
      </c>
      <c r="I32" s="750">
        <f t="shared" si="3"/>
        <v>0.12087912087912089</v>
      </c>
      <c r="J32" s="756">
        <v>4080</v>
      </c>
      <c r="K32" s="523">
        <f t="shared" si="4"/>
        <v>2448</v>
      </c>
      <c r="L32" s="724">
        <v>0</v>
      </c>
      <c r="M32" s="725">
        <v>0</v>
      </c>
      <c r="N32" s="724">
        <v>56</v>
      </c>
      <c r="O32" s="524" t="e">
        <f t="shared" si="0"/>
        <v>#REF!</v>
      </c>
      <c r="P32" s="541">
        <v>2100</v>
      </c>
      <c r="Q32" s="1094"/>
      <c r="R32" s="1103"/>
    </row>
    <row r="33" spans="1:18" ht="20.100000000000001" customHeight="1">
      <c r="A33" s="359">
        <v>22</v>
      </c>
      <c r="B33" s="1095"/>
      <c r="C33" s="1095"/>
      <c r="D33" s="47" t="s">
        <v>136</v>
      </c>
      <c r="E33" s="318">
        <v>2678.4</v>
      </c>
      <c r="F33" s="319" t="s">
        <v>104</v>
      </c>
      <c r="G33" s="318">
        <f t="shared" si="2"/>
        <v>2678.4</v>
      </c>
      <c r="H33" s="656" t="s">
        <v>105</v>
      </c>
      <c r="I33" s="734">
        <f t="shared" si="3"/>
        <v>0</v>
      </c>
      <c r="J33" s="742">
        <v>2880</v>
      </c>
      <c r="K33" s="639">
        <f t="shared" si="4"/>
        <v>1728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341">
        <v>1600</v>
      </c>
      <c r="Q33" s="1094"/>
      <c r="R33" s="1103"/>
    </row>
    <row r="34" spans="1:18" ht="20.100000000000001" customHeight="1">
      <c r="A34" s="360">
        <v>23</v>
      </c>
      <c r="B34" s="1095"/>
      <c r="C34" s="1095"/>
      <c r="D34" s="49" t="s">
        <v>137</v>
      </c>
      <c r="E34" s="314">
        <v>2083.2000000000003</v>
      </c>
      <c r="F34" s="320" t="s">
        <v>107</v>
      </c>
      <c r="G34" s="314">
        <f t="shared" si="2"/>
        <v>2083.2000000000003</v>
      </c>
      <c r="H34" s="802" t="s">
        <v>108</v>
      </c>
      <c r="I34" s="741">
        <f t="shared" si="3"/>
        <v>0</v>
      </c>
      <c r="J34" s="747">
        <v>2240</v>
      </c>
      <c r="K34" s="642">
        <f t="shared" si="4"/>
        <v>1344</v>
      </c>
      <c r="L34" s="637">
        <v>0</v>
      </c>
      <c r="M34" s="333">
        <v>0</v>
      </c>
      <c r="N34" s="637">
        <v>56</v>
      </c>
      <c r="O34" s="643" t="e">
        <f t="shared" si="0"/>
        <v>#REF!</v>
      </c>
      <c r="P34" s="715">
        <v>1100</v>
      </c>
      <c r="Q34" s="1094"/>
      <c r="R34" s="1103"/>
    </row>
    <row r="35" spans="1:18" ht="20.100000000000001" customHeight="1">
      <c r="A35" s="359">
        <f t="shared" ref="A35" si="7">A34+1</f>
        <v>24</v>
      </c>
      <c r="B35" s="1095"/>
      <c r="C35" s="1095"/>
      <c r="D35" s="718" t="s">
        <v>138</v>
      </c>
      <c r="E35" s="652">
        <v>2343.6</v>
      </c>
      <c r="F35" s="655" t="s">
        <v>110</v>
      </c>
      <c r="G35" s="652">
        <f t="shared" si="2"/>
        <v>2659.8</v>
      </c>
      <c r="H35" s="655" t="s">
        <v>110</v>
      </c>
      <c r="I35" s="748">
        <f t="shared" si="3"/>
        <v>0.13492063492063511</v>
      </c>
      <c r="J35" s="755">
        <v>2860</v>
      </c>
      <c r="K35" s="518">
        <f t="shared" si="4"/>
        <v>1716</v>
      </c>
      <c r="L35" s="719">
        <v>0</v>
      </c>
      <c r="M35" s="720">
        <v>0</v>
      </c>
      <c r="N35" s="719">
        <v>56</v>
      </c>
      <c r="O35" s="721" t="e">
        <f t="shared" si="0"/>
        <v>#REF!</v>
      </c>
      <c r="P35" s="722">
        <v>1420</v>
      </c>
      <c r="Q35" s="1094"/>
      <c r="R35" s="1104" t="s">
        <v>139</v>
      </c>
    </row>
    <row r="36" spans="1:18" ht="20.100000000000001" customHeight="1">
      <c r="A36" s="360">
        <v>25</v>
      </c>
      <c r="B36" s="1095"/>
      <c r="C36" s="1095"/>
      <c r="D36" s="723" t="s">
        <v>140</v>
      </c>
      <c r="E36" s="654">
        <v>2120.4</v>
      </c>
      <c r="F36" s="729" t="s">
        <v>112</v>
      </c>
      <c r="G36" s="654">
        <f t="shared" si="2"/>
        <v>2455.2000000000003</v>
      </c>
      <c r="H36" s="656" t="s">
        <v>112</v>
      </c>
      <c r="I36" s="750">
        <f t="shared" si="3"/>
        <v>0.15789473684210531</v>
      </c>
      <c r="J36" s="756">
        <v>2640</v>
      </c>
      <c r="K36" s="523">
        <f t="shared" si="4"/>
        <v>1584</v>
      </c>
      <c r="L36" s="724">
        <v>0</v>
      </c>
      <c r="M36" s="725">
        <v>0</v>
      </c>
      <c r="N36" s="724">
        <v>56</v>
      </c>
      <c r="O36" s="726" t="e">
        <f t="shared" si="0"/>
        <v>#REF!</v>
      </c>
      <c r="P36" s="727">
        <v>1220</v>
      </c>
      <c r="Q36" s="1094"/>
      <c r="R36" s="1104"/>
    </row>
    <row r="37" spans="1:18" ht="20.100000000000001" customHeight="1">
      <c r="A37" s="359">
        <f t="shared" ref="A37" si="8">A36+1</f>
        <v>26</v>
      </c>
      <c r="B37" s="1095"/>
      <c r="C37" s="1095"/>
      <c r="D37" s="723" t="s">
        <v>141</v>
      </c>
      <c r="E37" s="654">
        <v>1915.8000000000002</v>
      </c>
      <c r="F37" s="656" t="s">
        <v>114</v>
      </c>
      <c r="G37" s="654">
        <f t="shared" si="2"/>
        <v>2250.6</v>
      </c>
      <c r="H37" s="656" t="s">
        <v>114</v>
      </c>
      <c r="I37" s="750">
        <f t="shared" si="3"/>
        <v>0.17475728155339798</v>
      </c>
      <c r="J37" s="756">
        <v>2420</v>
      </c>
      <c r="K37" s="523">
        <f t="shared" si="4"/>
        <v>1452</v>
      </c>
      <c r="L37" s="724">
        <v>0</v>
      </c>
      <c r="M37" s="725">
        <v>0</v>
      </c>
      <c r="N37" s="724">
        <v>56</v>
      </c>
      <c r="O37" s="726" t="e">
        <f t="shared" si="0"/>
        <v>#REF!</v>
      </c>
      <c r="P37" s="727">
        <v>1070</v>
      </c>
      <c r="Q37" s="1094"/>
      <c r="R37" s="1104"/>
    </row>
    <row r="38" spans="1:18" ht="20.100000000000001" customHeight="1">
      <c r="A38" s="360">
        <v>27</v>
      </c>
      <c r="B38" s="1095"/>
      <c r="C38" s="1095"/>
      <c r="D38" s="47" t="s">
        <v>142</v>
      </c>
      <c r="E38" s="318">
        <v>1729.8000000000002</v>
      </c>
      <c r="F38" s="319" t="s">
        <v>116</v>
      </c>
      <c r="G38" s="318">
        <f t="shared" si="2"/>
        <v>1729.8000000000002</v>
      </c>
      <c r="H38" s="319" t="s">
        <v>116</v>
      </c>
      <c r="I38" s="734">
        <f t="shared" si="3"/>
        <v>0</v>
      </c>
      <c r="J38" s="742">
        <v>1860</v>
      </c>
      <c r="K38" s="639">
        <f t="shared" si="4"/>
        <v>1116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77">
        <v>920</v>
      </c>
      <c r="Q38" s="1094"/>
      <c r="R38" s="1104"/>
    </row>
    <row r="39" spans="1:18" ht="20.100000000000001" customHeight="1">
      <c r="A39" s="359">
        <f t="shared" ref="A39" si="9">A38+1</f>
        <v>28</v>
      </c>
      <c r="B39" s="1095"/>
      <c r="C39" s="1095"/>
      <c r="D39" s="47" t="s">
        <v>143</v>
      </c>
      <c r="E39" s="318">
        <v>1562.4</v>
      </c>
      <c r="F39" s="319" t="s">
        <v>118</v>
      </c>
      <c r="G39" s="318">
        <f t="shared" si="2"/>
        <v>1562.4</v>
      </c>
      <c r="H39" s="319" t="s">
        <v>118</v>
      </c>
      <c r="I39" s="734">
        <f t="shared" si="3"/>
        <v>0</v>
      </c>
      <c r="J39" s="742">
        <v>1680</v>
      </c>
      <c r="K39" s="639">
        <f t="shared" si="4"/>
        <v>1008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77">
        <v>830</v>
      </c>
      <c r="Q39" s="1094"/>
      <c r="R39" s="1104"/>
    </row>
    <row r="40" spans="1:18" ht="20.100000000000001" customHeight="1">
      <c r="A40" s="360">
        <v>29</v>
      </c>
      <c r="B40" s="1095"/>
      <c r="C40" s="1095"/>
      <c r="D40" s="47" t="s">
        <v>144</v>
      </c>
      <c r="E40" s="318">
        <v>1413.6000000000001</v>
      </c>
      <c r="F40" s="319" t="s">
        <v>120</v>
      </c>
      <c r="G40" s="318">
        <f t="shared" si="2"/>
        <v>1413.6000000000001</v>
      </c>
      <c r="H40" s="319" t="s">
        <v>120</v>
      </c>
      <c r="I40" s="734">
        <f t="shared" si="3"/>
        <v>0</v>
      </c>
      <c r="J40" s="742">
        <v>1520</v>
      </c>
      <c r="K40" s="639">
        <f t="shared" si="4"/>
        <v>912</v>
      </c>
      <c r="L40" s="339">
        <v>0</v>
      </c>
      <c r="M40" s="340">
        <v>0</v>
      </c>
      <c r="N40" s="339">
        <v>56</v>
      </c>
      <c r="O40" s="343" t="e">
        <f t="shared" si="0"/>
        <v>#REF!</v>
      </c>
      <c r="P40" s="77">
        <v>740</v>
      </c>
      <c r="Q40" s="1094"/>
      <c r="R40" s="1104"/>
    </row>
    <row r="41" spans="1:18" ht="20.100000000000001" customHeight="1">
      <c r="A41" s="359">
        <f t="shared" ref="A41" si="10">A40+1</f>
        <v>30</v>
      </c>
      <c r="B41" s="1095"/>
      <c r="C41" s="1095"/>
      <c r="D41" s="47" t="s">
        <v>145</v>
      </c>
      <c r="E41" s="318">
        <v>1283.4000000000001</v>
      </c>
      <c r="F41" s="319" t="s">
        <v>122</v>
      </c>
      <c r="G41" s="318">
        <f t="shared" si="2"/>
        <v>1283.4000000000001</v>
      </c>
      <c r="H41" s="319" t="s">
        <v>122</v>
      </c>
      <c r="I41" s="734">
        <f t="shared" si="3"/>
        <v>0</v>
      </c>
      <c r="J41" s="742">
        <v>1380</v>
      </c>
      <c r="K41" s="639">
        <f t="shared" si="4"/>
        <v>828</v>
      </c>
      <c r="L41" s="339">
        <v>0</v>
      </c>
      <c r="M41" s="340">
        <v>0</v>
      </c>
      <c r="N41" s="339">
        <v>56</v>
      </c>
      <c r="O41" s="343" t="e">
        <f t="shared" si="0"/>
        <v>#REF!</v>
      </c>
      <c r="P41" s="77">
        <v>650</v>
      </c>
      <c r="Q41" s="1094"/>
      <c r="R41" s="1104"/>
    </row>
    <row r="42" spans="1:18" ht="20.100000000000001" customHeight="1">
      <c r="A42" s="360">
        <v>31</v>
      </c>
      <c r="B42" s="1095"/>
      <c r="C42" s="1095"/>
      <c r="D42" s="47" t="s">
        <v>146</v>
      </c>
      <c r="E42" s="318">
        <v>1171.8</v>
      </c>
      <c r="F42" s="319" t="s">
        <v>124</v>
      </c>
      <c r="G42" s="318">
        <f t="shared" si="2"/>
        <v>1171.8</v>
      </c>
      <c r="H42" s="319" t="s">
        <v>124</v>
      </c>
      <c r="I42" s="734">
        <f t="shared" si="3"/>
        <v>0</v>
      </c>
      <c r="J42" s="742">
        <v>1260</v>
      </c>
      <c r="K42" s="639" t="s">
        <v>125</v>
      </c>
      <c r="L42" s="339">
        <v>0</v>
      </c>
      <c r="M42" s="340">
        <v>0</v>
      </c>
      <c r="N42" s="339">
        <v>56</v>
      </c>
      <c r="O42" s="343" t="e">
        <f t="shared" si="0"/>
        <v>#REF!</v>
      </c>
      <c r="P42" s="77">
        <v>600</v>
      </c>
      <c r="Q42" s="1094"/>
      <c r="R42" s="1104"/>
    </row>
    <row r="43" spans="1:18" ht="20.100000000000001" customHeight="1" thickBot="1">
      <c r="A43" s="796">
        <f t="shared" ref="A43" si="11">A42+1</f>
        <v>32</v>
      </c>
      <c r="B43" s="1096"/>
      <c r="C43" s="1096"/>
      <c r="D43" s="565" t="s">
        <v>147</v>
      </c>
      <c r="E43" s="554">
        <v>1078.8</v>
      </c>
      <c r="F43" s="566" t="s">
        <v>127</v>
      </c>
      <c r="G43" s="554">
        <f t="shared" si="2"/>
        <v>1078.8</v>
      </c>
      <c r="H43" s="566" t="s">
        <v>127</v>
      </c>
      <c r="I43" s="739">
        <f t="shared" si="3"/>
        <v>0</v>
      </c>
      <c r="J43" s="745">
        <v>1160</v>
      </c>
      <c r="K43" s="641" t="s">
        <v>125</v>
      </c>
      <c r="L43" s="567">
        <v>0</v>
      </c>
      <c r="M43" s="568">
        <v>0</v>
      </c>
      <c r="N43" s="567">
        <v>56</v>
      </c>
      <c r="O43" s="569" t="e">
        <f t="shared" si="0"/>
        <v>#REF!</v>
      </c>
      <c r="P43" s="80">
        <v>550</v>
      </c>
      <c r="Q43" s="1101"/>
      <c r="R43" s="1105"/>
    </row>
    <row r="44" spans="1:18" ht="20.100000000000001" customHeight="1" thickBot="1">
      <c r="A44" s="53"/>
      <c r="B44" s="83"/>
      <c r="C44" s="83"/>
      <c r="D44" s="548"/>
      <c r="E44" s="549"/>
      <c r="F44" s="548"/>
      <c r="G44" s="549"/>
      <c r="H44" s="548"/>
      <c r="I44" s="550"/>
      <c r="J44" s="530"/>
      <c r="K44" s="530"/>
      <c r="L44" s="551"/>
      <c r="M44" s="530"/>
      <c r="N44" s="551"/>
      <c r="O44" s="530"/>
      <c r="P44" s="530"/>
      <c r="Q44" s="771"/>
      <c r="R44" s="772"/>
    </row>
    <row r="45" spans="1:18" ht="20.100000000000001" customHeight="1" thickBot="1">
      <c r="A45" s="54" t="s">
        <v>148</v>
      </c>
      <c r="B45" s="54"/>
      <c r="C45" s="55"/>
      <c r="G45" s="1106" t="s">
        <v>149</v>
      </c>
      <c r="H45" s="1107"/>
      <c r="I45" s="1107"/>
      <c r="J45" s="1107"/>
      <c r="K45" s="1107"/>
      <c r="L45" s="1107"/>
      <c r="M45" s="1107"/>
      <c r="N45" s="1107"/>
      <c r="O45" s="1107"/>
      <c r="P45" s="1107"/>
      <c r="Q45" s="1107"/>
      <c r="R45" s="1108"/>
    </row>
    <row r="46" spans="1:18" ht="13.5" customHeight="1">
      <c r="A46" s="1109" t="s">
        <v>150</v>
      </c>
      <c r="B46" s="1111" t="s">
        <v>151</v>
      </c>
      <c r="C46" s="1112"/>
      <c r="D46" s="1111" t="s">
        <v>152</v>
      </c>
      <c r="E46" s="1115"/>
      <c r="F46" s="1112"/>
      <c r="G46" s="1111" t="s">
        <v>153</v>
      </c>
      <c r="H46" s="1115"/>
      <c r="I46" s="1115"/>
      <c r="J46" s="1112"/>
      <c r="K46" s="1111" t="s">
        <v>154</v>
      </c>
      <c r="L46" s="1115"/>
      <c r="M46" s="1115"/>
      <c r="N46" s="1112"/>
      <c r="O46" s="1111" t="s">
        <v>69</v>
      </c>
      <c r="P46" s="1115"/>
      <c r="Q46" s="1115"/>
      <c r="R46" s="1112"/>
    </row>
    <row r="47" spans="1:18" ht="13.5" customHeight="1" thickBot="1">
      <c r="A47" s="1110"/>
      <c r="B47" s="1113"/>
      <c r="C47" s="1114"/>
      <c r="D47" s="56" t="s">
        <v>155</v>
      </c>
      <c r="E47" s="57" t="s">
        <v>156</v>
      </c>
      <c r="F47" s="57" t="s">
        <v>157</v>
      </c>
      <c r="G47" s="56" t="s">
        <v>155</v>
      </c>
      <c r="H47" s="1116" t="s">
        <v>158</v>
      </c>
      <c r="I47" s="1117"/>
      <c r="J47" s="576" t="s">
        <v>157</v>
      </c>
      <c r="K47" s="56" t="s">
        <v>155</v>
      </c>
      <c r="L47" s="1116" t="s">
        <v>158</v>
      </c>
      <c r="M47" s="1117"/>
      <c r="N47" s="576" t="s">
        <v>157</v>
      </c>
      <c r="O47" s="1113" t="s">
        <v>88</v>
      </c>
      <c r="P47" s="1114"/>
      <c r="Q47" s="1113" t="s">
        <v>159</v>
      </c>
      <c r="R47" s="1114"/>
    </row>
    <row r="48" spans="1:18" ht="13.5" customHeight="1">
      <c r="A48" s="581">
        <v>1</v>
      </c>
      <c r="B48" s="1118" t="s">
        <v>160</v>
      </c>
      <c r="C48" s="1119"/>
      <c r="D48" s="58">
        <f>J12</f>
        <v>7160</v>
      </c>
      <c r="E48" s="59">
        <v>258</v>
      </c>
      <c r="F48" s="59">
        <f t="shared" ref="F48:F53" si="12">D48+E48</f>
        <v>7418</v>
      </c>
      <c r="G48" s="58">
        <v>5900</v>
      </c>
      <c r="H48" s="1120">
        <v>250</v>
      </c>
      <c r="I48" s="1121"/>
      <c r="J48" s="577">
        <f>G48+H48</f>
        <v>6150</v>
      </c>
      <c r="K48" s="58">
        <v>9363</v>
      </c>
      <c r="L48" s="1120">
        <v>221</v>
      </c>
      <c r="M48" s="1121"/>
      <c r="N48" s="545">
        <f t="shared" ref="N48:N53" si="13">K48+L48</f>
        <v>9584</v>
      </c>
      <c r="O48" s="1122" t="s">
        <v>161</v>
      </c>
      <c r="P48" s="1123"/>
      <c r="Q48" s="1122" t="s">
        <v>162</v>
      </c>
      <c r="R48" s="1123"/>
    </row>
    <row r="49" spans="1:18" ht="13.5" customHeight="1">
      <c r="A49" s="60">
        <v>2</v>
      </c>
      <c r="B49" s="1124" t="s">
        <v>163</v>
      </c>
      <c r="C49" s="1125"/>
      <c r="D49" s="61">
        <f>J15</f>
        <v>5400</v>
      </c>
      <c r="E49" s="544">
        <v>258</v>
      </c>
      <c r="F49" s="578">
        <f t="shared" si="12"/>
        <v>5658</v>
      </c>
      <c r="G49" s="61"/>
      <c r="H49" s="1126"/>
      <c r="I49" s="1127"/>
      <c r="J49" s="578"/>
      <c r="K49" s="61">
        <v>3777</v>
      </c>
      <c r="L49" s="1126">
        <v>221</v>
      </c>
      <c r="M49" s="1127"/>
      <c r="N49" s="352">
        <f t="shared" si="13"/>
        <v>3998</v>
      </c>
      <c r="O49" s="1128" t="s">
        <v>161</v>
      </c>
      <c r="P49" s="1129"/>
      <c r="Q49" s="1128" t="s">
        <v>162</v>
      </c>
      <c r="R49" s="1129"/>
    </row>
    <row r="50" spans="1:18" ht="13.5" customHeight="1" thickBot="1">
      <c r="A50" s="547">
        <v>3</v>
      </c>
      <c r="B50" s="1113" t="s">
        <v>164</v>
      </c>
      <c r="C50" s="1114"/>
      <c r="D50" s="61">
        <f>J19</f>
        <v>3200</v>
      </c>
      <c r="E50" s="544">
        <v>258</v>
      </c>
      <c r="F50" s="578">
        <f t="shared" si="12"/>
        <v>3458</v>
      </c>
      <c r="G50" s="61">
        <v>2280</v>
      </c>
      <c r="H50" s="1126">
        <v>250</v>
      </c>
      <c r="I50" s="1127"/>
      <c r="J50" s="578">
        <f>G50+H50</f>
        <v>2530</v>
      </c>
      <c r="K50" s="61">
        <v>3071</v>
      </c>
      <c r="L50" s="1126">
        <v>221</v>
      </c>
      <c r="M50" s="1127"/>
      <c r="N50" s="352">
        <f t="shared" si="13"/>
        <v>3292</v>
      </c>
      <c r="O50" s="1130" t="s">
        <v>161</v>
      </c>
      <c r="P50" s="1131"/>
      <c r="Q50" s="1130" t="s">
        <v>162</v>
      </c>
      <c r="R50" s="1131"/>
    </row>
    <row r="51" spans="1:18" ht="12.75" customHeight="1">
      <c r="A51" s="581">
        <v>4</v>
      </c>
      <c r="B51" s="1118" t="s">
        <v>165</v>
      </c>
      <c r="C51" s="1119"/>
      <c r="D51" s="58">
        <f>J28</f>
        <v>6840</v>
      </c>
      <c r="E51" s="59">
        <v>258</v>
      </c>
      <c r="F51" s="59">
        <f t="shared" si="12"/>
        <v>7098</v>
      </c>
      <c r="G51" s="58">
        <v>5500</v>
      </c>
      <c r="H51" s="1120">
        <v>250</v>
      </c>
      <c r="I51" s="1121"/>
      <c r="J51" s="577">
        <f>G51+H51</f>
        <v>5750</v>
      </c>
      <c r="K51" s="58">
        <v>9429</v>
      </c>
      <c r="L51" s="1120">
        <v>221</v>
      </c>
      <c r="M51" s="1121"/>
      <c r="N51" s="545">
        <f t="shared" si="13"/>
        <v>9650</v>
      </c>
      <c r="O51" s="1122" t="s">
        <v>161</v>
      </c>
      <c r="P51" s="1123"/>
      <c r="Q51" s="1122" t="s">
        <v>162</v>
      </c>
      <c r="R51" s="1123"/>
    </row>
    <row r="52" spans="1:18" ht="12.75" customHeight="1">
      <c r="A52" s="60">
        <v>5</v>
      </c>
      <c r="B52" s="1124" t="s">
        <v>166</v>
      </c>
      <c r="C52" s="1125"/>
      <c r="D52" s="61">
        <f>J31</f>
        <v>5080</v>
      </c>
      <c r="E52" s="544">
        <v>258</v>
      </c>
      <c r="F52" s="578">
        <f t="shared" si="12"/>
        <v>5338</v>
      </c>
      <c r="G52" s="61"/>
      <c r="H52" s="1126"/>
      <c r="I52" s="1127"/>
      <c r="J52" s="578"/>
      <c r="K52" s="61">
        <v>3410</v>
      </c>
      <c r="L52" s="1126">
        <v>221</v>
      </c>
      <c r="M52" s="1127"/>
      <c r="N52" s="352">
        <f t="shared" si="13"/>
        <v>3631</v>
      </c>
      <c r="O52" s="1128" t="s">
        <v>161</v>
      </c>
      <c r="P52" s="1129"/>
      <c r="Q52" s="1128" t="s">
        <v>162</v>
      </c>
      <c r="R52" s="1129"/>
    </row>
    <row r="53" spans="1:18" ht="12.75" customHeight="1" thickBot="1">
      <c r="A53" s="547">
        <v>6</v>
      </c>
      <c r="B53" s="1113" t="s">
        <v>167</v>
      </c>
      <c r="C53" s="1114"/>
      <c r="D53" s="582">
        <f>J35</f>
        <v>2860</v>
      </c>
      <c r="E53" s="546">
        <v>258</v>
      </c>
      <c r="F53" s="579">
        <f t="shared" si="12"/>
        <v>3118</v>
      </c>
      <c r="G53" s="582">
        <v>1880</v>
      </c>
      <c r="H53" s="1137">
        <v>250</v>
      </c>
      <c r="I53" s="1138"/>
      <c r="J53" s="579">
        <f>G53+H53</f>
        <v>2130</v>
      </c>
      <c r="K53" s="582">
        <v>2769</v>
      </c>
      <c r="L53" s="1137">
        <v>221</v>
      </c>
      <c r="M53" s="1138"/>
      <c r="N53" s="584">
        <f t="shared" si="13"/>
        <v>2990</v>
      </c>
      <c r="O53" s="1139" t="s">
        <v>161</v>
      </c>
      <c r="P53" s="1140"/>
      <c r="Q53" s="1139" t="s">
        <v>162</v>
      </c>
      <c r="R53" s="1140"/>
    </row>
    <row r="54" spans="1:18">
      <c r="A54" s="36" t="s">
        <v>168</v>
      </c>
      <c r="B54" s="75"/>
      <c r="C54" s="75"/>
      <c r="D54" s="335"/>
      <c r="E54" s="75"/>
      <c r="F54" s="335"/>
      <c r="G54" s="75"/>
      <c r="H54" s="75"/>
      <c r="I54" s="75"/>
      <c r="J54" s="75"/>
      <c r="K54" s="75"/>
      <c r="L54" s="75"/>
      <c r="M54" s="75"/>
      <c r="N54" s="75"/>
      <c r="O54" s="542"/>
      <c r="P54" s="542"/>
      <c r="Q54" s="542"/>
      <c r="R54" s="542"/>
    </row>
    <row r="55" spans="1:18">
      <c r="A55" s="32" t="e">
        <f>#REF!</f>
        <v>#REF!</v>
      </c>
      <c r="B55" s="75"/>
    </row>
    <row r="56" spans="1:18">
      <c r="A56" s="54" t="s">
        <v>169</v>
      </c>
      <c r="B56" s="555"/>
      <c r="H56" s="369"/>
      <c r="I56" s="369"/>
      <c r="J56" s="369"/>
      <c r="K56" s="369"/>
      <c r="L56" s="369"/>
      <c r="M56" s="369"/>
      <c r="N56" s="369"/>
      <c r="O56" s="369"/>
      <c r="P56" s="369"/>
      <c r="Q56" s="369"/>
    </row>
    <row r="57" spans="1:18">
      <c r="A57" s="32" t="s">
        <v>170</v>
      </c>
      <c r="B57" s="555"/>
      <c r="H57" s="369"/>
      <c r="I57" s="369"/>
      <c r="J57" s="369"/>
      <c r="K57" s="369"/>
      <c r="L57" s="369"/>
      <c r="M57" s="369"/>
      <c r="N57" s="369"/>
      <c r="O57" s="369"/>
      <c r="P57" s="369"/>
      <c r="Q57" s="369"/>
    </row>
    <row r="58" spans="1:18">
      <c r="A58" s="32" t="s">
        <v>171</v>
      </c>
      <c r="B58" s="555"/>
      <c r="H58" s="369"/>
      <c r="I58" s="369"/>
      <c r="J58" s="369"/>
      <c r="K58" s="369"/>
      <c r="L58" s="369"/>
      <c r="M58" s="369"/>
      <c r="N58" s="369"/>
      <c r="O58" s="369"/>
      <c r="P58" s="369"/>
      <c r="Q58" s="369"/>
    </row>
    <row r="59" spans="1:18" ht="13.8" thickBot="1">
      <c r="A59" s="54" t="s">
        <v>172</v>
      </c>
      <c r="B59" s="32"/>
      <c r="C59" s="75"/>
    </row>
    <row r="60" spans="1:18" ht="13.8" thickBot="1">
      <c r="A60" s="1132" t="s">
        <v>173</v>
      </c>
      <c r="B60" s="1133"/>
      <c r="C60" s="1134"/>
      <c r="D60" s="62" t="s">
        <v>174</v>
      </c>
      <c r="E60" s="1135" t="s">
        <v>175</v>
      </c>
      <c r="F60" s="1133"/>
      <c r="G60" s="1133"/>
      <c r="H60" s="1133"/>
      <c r="I60" s="1133"/>
      <c r="J60" s="1133"/>
      <c r="K60" s="1133"/>
      <c r="L60" s="1133"/>
      <c r="M60" s="1133"/>
      <c r="N60" s="1133"/>
      <c r="O60" s="1133"/>
      <c r="P60" s="1133"/>
      <c r="Q60" s="1136"/>
    </row>
    <row r="61" spans="1:18" ht="18">
      <c r="A61" s="63">
        <v>1</v>
      </c>
      <c r="B61" s="1141" t="s">
        <v>176</v>
      </c>
      <c r="C61" s="1142"/>
      <c r="D61" s="64"/>
      <c r="E61" s="1143" t="e">
        <f>#REF!</f>
        <v>#REF!</v>
      </c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5"/>
    </row>
    <row r="62" spans="1:18" ht="21" customHeight="1">
      <c r="A62" s="65">
        <v>2</v>
      </c>
      <c r="B62" s="1146" t="s">
        <v>177</v>
      </c>
      <c r="C62" s="1147"/>
      <c r="D62" s="66"/>
      <c r="E62" s="1148" t="e">
        <f>#REF!</f>
        <v>#REF!</v>
      </c>
      <c r="F62" s="1149"/>
      <c r="G62" s="1149"/>
      <c r="H62" s="1149"/>
      <c r="I62" s="1149"/>
      <c r="J62" s="1149"/>
      <c r="K62" s="1149"/>
      <c r="L62" s="1149"/>
      <c r="M62" s="1149"/>
      <c r="N62" s="1149"/>
      <c r="O62" s="1149"/>
      <c r="P62" s="1149"/>
      <c r="Q62" s="1150"/>
    </row>
    <row r="63" spans="1:18" ht="54.6" customHeight="1">
      <c r="A63" s="67">
        <v>3</v>
      </c>
      <c r="B63" s="1146" t="s">
        <v>178</v>
      </c>
      <c r="C63" s="1147"/>
      <c r="D63" s="66"/>
      <c r="E63" s="1151" t="e">
        <f>#REF!</f>
        <v>#REF!</v>
      </c>
      <c r="F63" s="1152"/>
      <c r="G63" s="1152"/>
      <c r="H63" s="1152"/>
      <c r="I63" s="1152"/>
      <c r="J63" s="1152"/>
      <c r="K63" s="1152"/>
      <c r="L63" s="1152"/>
      <c r="M63" s="1152"/>
      <c r="N63" s="1152"/>
      <c r="O63" s="1152"/>
      <c r="P63" s="1152"/>
      <c r="Q63" s="1153"/>
    </row>
    <row r="64" spans="1:18" ht="18">
      <c r="A64" s="1162">
        <v>4</v>
      </c>
      <c r="B64" s="1146" t="s">
        <v>179</v>
      </c>
      <c r="C64" s="1147"/>
      <c r="D64" s="64"/>
      <c r="E64" s="1165"/>
      <c r="F64" s="1166"/>
      <c r="G64" s="1166"/>
      <c r="H64" s="1166"/>
      <c r="I64" s="1166"/>
      <c r="J64" s="1166"/>
      <c r="K64" s="1166"/>
      <c r="L64" s="1166"/>
      <c r="M64" s="1166"/>
      <c r="N64" s="1166"/>
      <c r="O64" s="1166"/>
      <c r="P64" s="1166"/>
      <c r="Q64" s="1167"/>
    </row>
    <row r="65" spans="1:18" ht="18">
      <c r="A65" s="1164"/>
      <c r="B65" s="1154" t="s">
        <v>180</v>
      </c>
      <c r="C65" s="1155"/>
      <c r="D65" s="69"/>
      <c r="E65" s="1156"/>
      <c r="F65" s="1157"/>
      <c r="G65" s="1157"/>
      <c r="H65" s="1157"/>
      <c r="I65" s="1157"/>
      <c r="J65" s="1157"/>
      <c r="K65" s="1157"/>
      <c r="L65" s="1157"/>
      <c r="M65" s="1157"/>
      <c r="N65" s="1157"/>
      <c r="O65" s="1157"/>
      <c r="P65" s="1157"/>
      <c r="Q65" s="1158"/>
    </row>
    <row r="66" spans="1:18" ht="18">
      <c r="A66" s="1164"/>
      <c r="B66" s="1154" t="s">
        <v>181</v>
      </c>
      <c r="C66" s="1155"/>
      <c r="D66" s="69"/>
      <c r="E66" s="1156" t="e">
        <f>#REF!</f>
        <v>#REF!</v>
      </c>
      <c r="F66" s="1157"/>
      <c r="G66" s="1157"/>
      <c r="H66" s="1157"/>
      <c r="I66" s="1157"/>
      <c r="J66" s="1157"/>
      <c r="K66" s="1157"/>
      <c r="L66" s="1157"/>
      <c r="M66" s="1157"/>
      <c r="N66" s="1157"/>
      <c r="O66" s="1157"/>
      <c r="P66" s="1157"/>
      <c r="Q66" s="1158"/>
    </row>
    <row r="67" spans="1:18" ht="18">
      <c r="A67" s="1164"/>
      <c r="B67" s="1154" t="s">
        <v>182</v>
      </c>
      <c r="C67" s="1155"/>
      <c r="D67" s="69"/>
      <c r="E67" s="1156" t="e">
        <f>#REF!</f>
        <v>#REF!</v>
      </c>
      <c r="F67" s="1157"/>
      <c r="G67" s="1157"/>
      <c r="H67" s="1157"/>
      <c r="I67" s="1157"/>
      <c r="J67" s="1157"/>
      <c r="K67" s="1157"/>
      <c r="L67" s="1157"/>
      <c r="M67" s="1157"/>
      <c r="N67" s="1157"/>
      <c r="O67" s="1157"/>
      <c r="P67" s="1157"/>
      <c r="Q67" s="1158"/>
    </row>
    <row r="68" spans="1:18" ht="18">
      <c r="A68" s="1163"/>
      <c r="B68" s="1154" t="s">
        <v>183</v>
      </c>
      <c r="C68" s="1155"/>
      <c r="D68" s="69"/>
      <c r="E68" s="1159" t="e">
        <f>#REF!</f>
        <v>#REF!</v>
      </c>
      <c r="F68" s="1160"/>
      <c r="G68" s="1160"/>
      <c r="H68" s="1160"/>
      <c r="I68" s="1160"/>
      <c r="J68" s="1160"/>
      <c r="K68" s="1160"/>
      <c r="L68" s="1160"/>
      <c r="M68" s="1160"/>
      <c r="N68" s="1160"/>
      <c r="O68" s="1160"/>
      <c r="P68" s="1160"/>
      <c r="Q68" s="1161"/>
    </row>
    <row r="69" spans="1:18" ht="18">
      <c r="A69" s="1162">
        <v>5</v>
      </c>
      <c r="B69" s="1146" t="s">
        <v>184</v>
      </c>
      <c r="C69" s="1147"/>
      <c r="D69" s="66"/>
      <c r="E69" s="1156" t="e">
        <f>#REF!</f>
        <v>#REF!</v>
      </c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8" ht="18">
      <c r="A70" s="1163"/>
      <c r="B70" s="1146" t="s">
        <v>185</v>
      </c>
      <c r="C70" s="1147"/>
      <c r="D70" s="69"/>
      <c r="E70" s="1156" t="e">
        <f>#REF!</f>
        <v>#REF!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8" ht="18">
      <c r="A71" s="70">
        <v>6</v>
      </c>
      <c r="B71" s="1146" t="s">
        <v>186</v>
      </c>
      <c r="C71" s="1147"/>
      <c r="D71" s="66" t="s">
        <v>187</v>
      </c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8" ht="19.2" customHeight="1">
      <c r="A72" s="70">
        <v>7</v>
      </c>
      <c r="B72" s="1146" t="s">
        <v>188</v>
      </c>
      <c r="C72" s="1147"/>
      <c r="D72" s="64"/>
      <c r="E72" s="1156" t="e">
        <f>#REF!</f>
        <v>#REF!</v>
      </c>
      <c r="F72" s="1157"/>
      <c r="G72" s="1157"/>
      <c r="H72" s="1157"/>
      <c r="I72" s="1157"/>
      <c r="J72" s="1157"/>
      <c r="K72" s="1157"/>
      <c r="L72" s="1157"/>
      <c r="M72" s="1157"/>
      <c r="N72" s="1157"/>
      <c r="O72" s="1157"/>
      <c r="P72" s="1157"/>
      <c r="Q72" s="1158"/>
    </row>
    <row r="73" spans="1:18" s="608" customFormat="1" ht="20.55" customHeight="1">
      <c r="A73" s="1173">
        <v>8</v>
      </c>
      <c r="B73" s="1175" t="s">
        <v>189</v>
      </c>
      <c r="C73" s="1176"/>
      <c r="D73" s="800"/>
      <c r="E73" s="1179" t="s">
        <v>190</v>
      </c>
      <c r="F73" s="1180"/>
      <c r="G73" s="1180"/>
      <c r="H73" s="1180"/>
      <c r="I73" s="1180"/>
      <c r="J73" s="1180"/>
      <c r="K73" s="1180"/>
      <c r="L73" s="1180"/>
      <c r="M73" s="1180"/>
      <c r="N73" s="1180"/>
      <c r="O73" s="1180"/>
      <c r="P73" s="1180"/>
      <c r="Q73" s="1180"/>
      <c r="R73" s="1181"/>
    </row>
    <row r="74" spans="1:18" s="608" customFormat="1" ht="20.55" customHeight="1">
      <c r="A74" s="1174"/>
      <c r="B74" s="1177"/>
      <c r="C74" s="1178"/>
      <c r="D74" s="800"/>
      <c r="E74" s="1182" t="s">
        <v>191</v>
      </c>
      <c r="F74" s="1183"/>
      <c r="G74" s="1183"/>
      <c r="H74" s="1183"/>
      <c r="I74" s="1183"/>
      <c r="J74" s="1183"/>
      <c r="K74" s="1183"/>
      <c r="L74" s="1183"/>
      <c r="M74" s="1183"/>
      <c r="N74" s="1183"/>
      <c r="O74" s="1183"/>
      <c r="P74" s="1183"/>
      <c r="Q74" s="1184"/>
      <c r="R74" s="801"/>
    </row>
    <row r="75" spans="1:18" ht="18">
      <c r="A75" s="68">
        <v>9</v>
      </c>
      <c r="B75" s="1168" t="s">
        <v>192</v>
      </c>
      <c r="C75" s="1169"/>
      <c r="D75" s="66" t="s">
        <v>187</v>
      </c>
      <c r="E75" s="1156" t="e">
        <f>#REF!</f>
        <v>#REF!</v>
      </c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8"/>
    </row>
    <row r="76" spans="1:18" ht="18">
      <c r="A76" s="1162">
        <v>10</v>
      </c>
      <c r="B76" s="1146" t="s">
        <v>193</v>
      </c>
      <c r="C76" s="1147"/>
      <c r="D76" s="64"/>
      <c r="E76" s="1170" t="e">
        <f>#REF!</f>
        <v>#REF!</v>
      </c>
      <c r="F76" s="1171"/>
      <c r="G76" s="1171"/>
      <c r="H76" s="1171"/>
      <c r="I76" s="1171"/>
      <c r="J76" s="1171"/>
      <c r="K76" s="1171"/>
      <c r="L76" s="1171"/>
      <c r="M76" s="1171"/>
      <c r="N76" s="1171"/>
      <c r="O76" s="1171"/>
      <c r="P76" s="1171"/>
      <c r="Q76" s="1172"/>
    </row>
    <row r="77" spans="1:18" ht="18">
      <c r="A77" s="1164"/>
      <c r="B77" s="1146" t="s">
        <v>194</v>
      </c>
      <c r="C77" s="1147"/>
      <c r="D77" s="71"/>
      <c r="E77" s="1151" t="e">
        <f>#REF!</f>
        <v>#REF!</v>
      </c>
      <c r="F77" s="1152"/>
      <c r="G77" s="1152"/>
      <c r="H77" s="1152"/>
      <c r="I77" s="1152"/>
      <c r="J77" s="1152"/>
      <c r="K77" s="1152"/>
      <c r="L77" s="1152"/>
      <c r="M77" s="1152"/>
      <c r="N77" s="1152"/>
      <c r="O77" s="1152"/>
      <c r="P77" s="1152"/>
      <c r="Q77" s="1153"/>
    </row>
    <row r="78" spans="1:18" ht="18">
      <c r="A78" s="1163"/>
      <c r="B78" s="1146" t="s">
        <v>195</v>
      </c>
      <c r="C78" s="1147"/>
      <c r="D78" s="66"/>
      <c r="E78" s="1170" t="e">
        <f>#REF!</f>
        <v>#REF!</v>
      </c>
      <c r="F78" s="1171"/>
      <c r="G78" s="1171"/>
      <c r="H78" s="1171"/>
      <c r="I78" s="1171"/>
      <c r="J78" s="1171"/>
      <c r="K78" s="1171"/>
      <c r="L78" s="1171"/>
      <c r="M78" s="1171"/>
      <c r="N78" s="1171"/>
      <c r="O78" s="1171"/>
      <c r="P78" s="1171"/>
      <c r="Q78" s="1172"/>
    </row>
    <row r="79" spans="1:18" ht="55.95" customHeight="1">
      <c r="A79" s="67">
        <v>11</v>
      </c>
      <c r="B79" s="1146" t="s">
        <v>196</v>
      </c>
      <c r="C79" s="1147"/>
      <c r="D79" s="66" t="s">
        <v>187</v>
      </c>
      <c r="E79" s="1151" t="e">
        <f>#REF!</f>
        <v>#REF!</v>
      </c>
      <c r="F79" s="1152"/>
      <c r="G79" s="1152"/>
      <c r="H79" s="1152"/>
      <c r="I79" s="1152"/>
      <c r="J79" s="1152"/>
      <c r="K79" s="1152"/>
      <c r="L79" s="1152"/>
      <c r="M79" s="1152"/>
      <c r="N79" s="1152"/>
      <c r="O79" s="1152"/>
      <c r="P79" s="1152"/>
      <c r="Q79" s="1153"/>
    </row>
    <row r="80" spans="1:18" ht="18">
      <c r="A80" s="1162">
        <v>12</v>
      </c>
      <c r="B80" s="1188" t="s">
        <v>197</v>
      </c>
      <c r="C80" s="1189"/>
      <c r="D80" s="66" t="s">
        <v>187</v>
      </c>
      <c r="E80" s="1192" t="s">
        <v>198</v>
      </c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4"/>
    </row>
    <row r="81" spans="1:17" ht="21" customHeight="1">
      <c r="A81" s="1163"/>
      <c r="B81" s="1190"/>
      <c r="C81" s="1191"/>
      <c r="D81" s="66"/>
      <c r="E81" s="1195" t="s">
        <v>199</v>
      </c>
      <c r="F81" s="1196"/>
      <c r="G81" s="1196"/>
      <c r="H81" s="1196"/>
      <c r="I81" s="1196"/>
      <c r="J81" s="1196"/>
      <c r="K81" s="1196"/>
      <c r="L81" s="1196"/>
      <c r="M81" s="1196"/>
      <c r="N81" s="1196"/>
      <c r="O81" s="1196"/>
      <c r="P81" s="1196"/>
      <c r="Q81" s="1197"/>
    </row>
    <row r="82" spans="1:17" ht="18">
      <c r="A82" s="1162">
        <v>15</v>
      </c>
      <c r="B82" s="1146" t="s">
        <v>200</v>
      </c>
      <c r="C82" s="1147"/>
      <c r="D82" s="66"/>
      <c r="E82" s="1170" t="e">
        <f>#REF!</f>
        <v>#REF!</v>
      </c>
      <c r="F82" s="1171"/>
      <c r="G82" s="1171"/>
      <c r="H82" s="1171"/>
      <c r="I82" s="1171"/>
      <c r="J82" s="1171"/>
      <c r="K82" s="1171"/>
      <c r="L82" s="1171"/>
      <c r="M82" s="1171"/>
      <c r="N82" s="1171"/>
      <c r="O82" s="1171"/>
      <c r="P82" s="1171"/>
      <c r="Q82" s="1172"/>
    </row>
    <row r="83" spans="1:17" ht="18">
      <c r="A83" s="1164"/>
      <c r="B83" s="1146" t="s">
        <v>201</v>
      </c>
      <c r="C83" s="1147"/>
      <c r="D83" s="66"/>
      <c r="E83" s="1185" t="e">
        <f>#REF!</f>
        <v>#REF!</v>
      </c>
      <c r="F83" s="1186"/>
      <c r="G83" s="1186"/>
      <c r="H83" s="1186"/>
      <c r="I83" s="1186"/>
      <c r="J83" s="1186"/>
      <c r="K83" s="1186"/>
      <c r="L83" s="1186"/>
      <c r="M83" s="1186"/>
      <c r="N83" s="1186"/>
      <c r="O83" s="1186"/>
      <c r="P83" s="1186"/>
      <c r="Q83" s="1187"/>
    </row>
    <row r="84" spans="1:17" ht="18">
      <c r="A84" s="1164"/>
      <c r="B84" s="1146" t="s">
        <v>202</v>
      </c>
      <c r="C84" s="1147"/>
      <c r="D84" s="66"/>
      <c r="E84" s="1185"/>
      <c r="F84" s="1186"/>
      <c r="G84" s="1186"/>
      <c r="H84" s="1186"/>
      <c r="I84" s="1186"/>
      <c r="J84" s="1186"/>
      <c r="K84" s="1186"/>
      <c r="L84" s="1186"/>
      <c r="M84" s="1186"/>
      <c r="N84" s="1186"/>
      <c r="O84" s="1186"/>
      <c r="P84" s="1186"/>
      <c r="Q84" s="1187"/>
    </row>
    <row r="85" spans="1:17" ht="18">
      <c r="A85" s="1163"/>
      <c r="B85" s="1146" t="s">
        <v>203</v>
      </c>
      <c r="C85" s="1147"/>
      <c r="D85" s="66"/>
      <c r="E85" s="1185"/>
      <c r="F85" s="1186"/>
      <c r="G85" s="1186"/>
      <c r="H85" s="1186"/>
      <c r="I85" s="1186"/>
      <c r="J85" s="1186"/>
      <c r="K85" s="1186"/>
      <c r="L85" s="1186"/>
      <c r="M85" s="1186"/>
      <c r="N85" s="1186"/>
      <c r="O85" s="1186"/>
      <c r="P85" s="1186"/>
      <c r="Q85" s="1187"/>
    </row>
    <row r="86" spans="1:17" ht="18">
      <c r="A86" s="1162">
        <v>16</v>
      </c>
      <c r="B86" s="1201" t="s">
        <v>204</v>
      </c>
      <c r="C86" s="1202"/>
      <c r="D86" s="66"/>
      <c r="E86" s="1203"/>
      <c r="F86" s="1204"/>
      <c r="G86" s="1204"/>
      <c r="H86" s="1204"/>
      <c r="I86" s="1204"/>
      <c r="J86" s="1204"/>
      <c r="K86" s="1204"/>
      <c r="L86" s="1204"/>
      <c r="M86" s="1204"/>
      <c r="N86" s="1204"/>
      <c r="O86" s="1204"/>
      <c r="P86" s="1204"/>
      <c r="Q86" s="1205"/>
    </row>
    <row r="87" spans="1:17" ht="18">
      <c r="A87" s="1164"/>
      <c r="B87" s="1146" t="s">
        <v>205</v>
      </c>
      <c r="C87" s="1147"/>
      <c r="D87" s="66"/>
      <c r="E87" s="1209" t="e">
        <f>#REF!</f>
        <v>#REF!</v>
      </c>
      <c r="F87" s="1210"/>
      <c r="G87" s="1210"/>
      <c r="H87" s="1210"/>
      <c r="I87" s="1210"/>
      <c r="J87" s="1210"/>
      <c r="K87" s="1210"/>
      <c r="L87" s="1210"/>
      <c r="M87" s="1210"/>
      <c r="N87" s="1210"/>
      <c r="O87" s="1210"/>
      <c r="P87" s="1210"/>
      <c r="Q87" s="1211"/>
    </row>
    <row r="88" spans="1:17" ht="18">
      <c r="A88" s="1164"/>
      <c r="B88" s="1146" t="s">
        <v>206</v>
      </c>
      <c r="C88" s="1147"/>
      <c r="D88" s="66"/>
      <c r="E88" s="1212" t="e">
        <f>#REF!</f>
        <v>#REF!</v>
      </c>
      <c r="F88" s="1213"/>
      <c r="G88" s="1213"/>
      <c r="H88" s="1213"/>
      <c r="I88" s="1213"/>
      <c r="J88" s="1213"/>
      <c r="K88" s="1213"/>
      <c r="L88" s="1213"/>
      <c r="M88" s="1213"/>
      <c r="N88" s="1213"/>
      <c r="O88" s="1213"/>
      <c r="P88" s="1213"/>
      <c r="Q88" s="1214"/>
    </row>
    <row r="89" spans="1:17" ht="18">
      <c r="A89" s="1164"/>
      <c r="B89" s="1146" t="s">
        <v>207</v>
      </c>
      <c r="C89" s="1147"/>
      <c r="D89" s="66"/>
      <c r="E89" s="1212" t="e">
        <f>#REF!</f>
        <v>#REF!</v>
      </c>
      <c r="F89" s="1213"/>
      <c r="G89" s="1213"/>
      <c r="H89" s="1213"/>
      <c r="I89" s="1213"/>
      <c r="J89" s="1213"/>
      <c r="K89" s="1213"/>
      <c r="L89" s="1213"/>
      <c r="M89" s="1213"/>
      <c r="N89" s="1213"/>
      <c r="O89" s="1213"/>
      <c r="P89" s="1213"/>
      <c r="Q89" s="1214"/>
    </row>
    <row r="90" spans="1:17" ht="18">
      <c r="A90" s="1163"/>
      <c r="B90" s="1146" t="s">
        <v>208</v>
      </c>
      <c r="C90" s="1147"/>
      <c r="D90" s="66"/>
      <c r="E90" s="1215" t="e">
        <f>#REF!</f>
        <v>#REF!</v>
      </c>
      <c r="F90" s="1216"/>
      <c r="G90" s="1216"/>
      <c r="H90" s="1216"/>
      <c r="I90" s="1216"/>
      <c r="J90" s="1216"/>
      <c r="K90" s="1216"/>
      <c r="L90" s="1216"/>
      <c r="M90" s="1216"/>
      <c r="N90" s="1216"/>
      <c r="O90" s="1216"/>
      <c r="P90" s="1216"/>
      <c r="Q90" s="1217"/>
    </row>
    <row r="91" spans="1:17" ht="18">
      <c r="A91" s="1198">
        <v>18</v>
      </c>
      <c r="B91" s="1201" t="s">
        <v>209</v>
      </c>
      <c r="C91" s="1202"/>
      <c r="D91" s="84"/>
      <c r="E91" s="1203"/>
      <c r="F91" s="1204"/>
      <c r="G91" s="1204"/>
      <c r="H91" s="1204"/>
      <c r="I91" s="1204"/>
      <c r="J91" s="1204"/>
      <c r="K91" s="1204"/>
      <c r="L91" s="1204"/>
      <c r="M91" s="1204"/>
      <c r="N91" s="1204"/>
      <c r="O91" s="1204"/>
      <c r="P91" s="1204"/>
      <c r="Q91" s="1205"/>
    </row>
    <row r="92" spans="1:17" ht="18">
      <c r="A92" s="1199"/>
      <c r="B92" s="1146" t="s">
        <v>210</v>
      </c>
      <c r="C92" s="1147"/>
      <c r="D92" s="84"/>
      <c r="E92" s="1206" t="e">
        <f>#REF!</f>
        <v>#REF!</v>
      </c>
      <c r="F92" s="1207"/>
      <c r="G92" s="1207"/>
      <c r="H92" s="1207"/>
      <c r="I92" s="1207"/>
      <c r="J92" s="1207"/>
      <c r="K92" s="1207"/>
      <c r="L92" s="1207"/>
      <c r="M92" s="1207"/>
      <c r="N92" s="1207"/>
      <c r="O92" s="1207"/>
      <c r="P92" s="1207"/>
      <c r="Q92" s="1208"/>
    </row>
    <row r="93" spans="1:17" ht="18">
      <c r="A93" s="1199"/>
      <c r="B93" s="1146" t="s">
        <v>211</v>
      </c>
      <c r="C93" s="1147"/>
      <c r="D93" s="84"/>
      <c r="E93" s="1218" t="e">
        <f>#REF!</f>
        <v>#REF!</v>
      </c>
      <c r="F93" s="1219"/>
      <c r="G93" s="1219"/>
      <c r="H93" s="1219"/>
      <c r="I93" s="1219"/>
      <c r="J93" s="1219"/>
      <c r="K93" s="1219"/>
      <c r="L93" s="1219"/>
      <c r="M93" s="1219"/>
      <c r="N93" s="1219"/>
      <c r="O93" s="1219"/>
      <c r="P93" s="1219"/>
      <c r="Q93" s="1220"/>
    </row>
    <row r="94" spans="1:17" ht="18">
      <c r="A94" s="1200"/>
      <c r="B94" s="1146" t="s">
        <v>212</v>
      </c>
      <c r="C94" s="1147"/>
      <c r="D94" s="84"/>
      <c r="E94" s="1185" t="e">
        <f>#REF!</f>
        <v>#REF!</v>
      </c>
      <c r="F94" s="1186"/>
      <c r="G94" s="1186"/>
      <c r="H94" s="1186"/>
      <c r="I94" s="1186"/>
      <c r="J94" s="1186"/>
      <c r="K94" s="1186"/>
      <c r="L94" s="1186"/>
      <c r="M94" s="1186"/>
      <c r="N94" s="1186"/>
      <c r="O94" s="1186"/>
      <c r="P94" s="1186"/>
      <c r="Q94" s="1187"/>
    </row>
    <row r="95" spans="1:17" ht="18">
      <c r="A95" s="1198">
        <v>19</v>
      </c>
      <c r="B95" s="1201" t="s">
        <v>213</v>
      </c>
      <c r="C95" s="1202"/>
      <c r="D95" s="84"/>
      <c r="E95" s="1203"/>
      <c r="F95" s="1204"/>
      <c r="G95" s="1204"/>
      <c r="H95" s="1204"/>
      <c r="I95" s="1204"/>
      <c r="J95" s="1204"/>
      <c r="K95" s="1204"/>
      <c r="L95" s="1204"/>
      <c r="M95" s="1204"/>
      <c r="N95" s="1204"/>
      <c r="O95" s="1204"/>
      <c r="P95" s="1204"/>
      <c r="Q95" s="1205"/>
    </row>
    <row r="96" spans="1:17" ht="18">
      <c r="A96" s="1199"/>
      <c r="B96" s="1146" t="s">
        <v>214</v>
      </c>
      <c r="C96" s="1147"/>
      <c r="D96" s="66"/>
      <c r="E96" s="1185" t="e">
        <f>#REF!</f>
        <v>#REF!</v>
      </c>
      <c r="F96" s="1186"/>
      <c r="G96" s="1186"/>
      <c r="H96" s="1186"/>
      <c r="I96" s="1186"/>
      <c r="J96" s="1186"/>
      <c r="K96" s="1186"/>
      <c r="L96" s="1186"/>
      <c r="M96" s="1186"/>
      <c r="N96" s="1186"/>
      <c r="O96" s="1186"/>
      <c r="P96" s="1186"/>
      <c r="Q96" s="1187"/>
    </row>
    <row r="97" spans="1:17" ht="18">
      <c r="A97" s="1199"/>
      <c r="B97" s="1146" t="s">
        <v>215</v>
      </c>
      <c r="C97" s="1147"/>
      <c r="D97" s="66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">
      <c r="A98" s="1200"/>
      <c r="B98" s="1146" t="s">
        <v>216</v>
      </c>
      <c r="C98" s="1147"/>
      <c r="D98" s="66" t="s">
        <v>187</v>
      </c>
      <c r="E98" s="1185" t="e">
        <f>#REF!</f>
        <v>#REF!</v>
      </c>
      <c r="F98" s="1186"/>
      <c r="G98" s="1186"/>
      <c r="H98" s="1186"/>
      <c r="I98" s="1186"/>
      <c r="J98" s="1186"/>
      <c r="K98" s="1186"/>
      <c r="L98" s="1186"/>
      <c r="M98" s="1186"/>
      <c r="N98" s="1186"/>
      <c r="O98" s="1186"/>
      <c r="P98" s="1186"/>
      <c r="Q98" s="1187"/>
    </row>
    <row r="99" spans="1:17" ht="18">
      <c r="A99" s="85">
        <v>21</v>
      </c>
      <c r="B99" s="1201" t="s">
        <v>217</v>
      </c>
      <c r="C99" s="1202"/>
      <c r="D99" s="66"/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.600000000000001" thickBot="1">
      <c r="A100" s="86">
        <v>22</v>
      </c>
      <c r="B100" s="1221" t="s">
        <v>218</v>
      </c>
      <c r="C100" s="1222"/>
      <c r="D100" s="87"/>
      <c r="E100" s="1223" t="e">
        <f>#REF!</f>
        <v>#REF!</v>
      </c>
      <c r="F100" s="1224"/>
      <c r="G100" s="1224"/>
      <c r="H100" s="1224"/>
      <c r="I100" s="1224"/>
      <c r="J100" s="1224"/>
      <c r="K100" s="1224"/>
      <c r="L100" s="1224"/>
      <c r="M100" s="1224"/>
      <c r="N100" s="1224"/>
      <c r="O100" s="1224"/>
      <c r="P100" s="1224"/>
      <c r="Q100" s="1225"/>
    </row>
  </sheetData>
  <mergeCells count="141">
    <mergeCell ref="B99:C99"/>
    <mergeCell ref="E99:Q99"/>
    <mergeCell ref="B100:C100"/>
    <mergeCell ref="E100:Q100"/>
    <mergeCell ref="A95:A98"/>
    <mergeCell ref="B95:C95"/>
    <mergeCell ref="E95:Q95"/>
    <mergeCell ref="B96:C96"/>
    <mergeCell ref="E96:Q96"/>
    <mergeCell ref="B97:C97"/>
    <mergeCell ref="E97:Q97"/>
    <mergeCell ref="B98:C98"/>
    <mergeCell ref="E98:Q98"/>
    <mergeCell ref="B90:C90"/>
    <mergeCell ref="A91:A94"/>
    <mergeCell ref="B91:C91"/>
    <mergeCell ref="E91:Q91"/>
    <mergeCell ref="B92:C92"/>
    <mergeCell ref="E92:Q92"/>
    <mergeCell ref="B93:C93"/>
    <mergeCell ref="A86:A90"/>
    <mergeCell ref="B86:C86"/>
    <mergeCell ref="E86:Q86"/>
    <mergeCell ref="B87:C87"/>
    <mergeCell ref="E87:Q90"/>
    <mergeCell ref="B88:C88"/>
    <mergeCell ref="B89:C89"/>
    <mergeCell ref="E93:Q93"/>
    <mergeCell ref="B94:C94"/>
    <mergeCell ref="E94:Q94"/>
    <mergeCell ref="B79:C79"/>
    <mergeCell ref="E79:Q79"/>
    <mergeCell ref="A82:A85"/>
    <mergeCell ref="B82:C82"/>
    <mergeCell ref="E82:Q82"/>
    <mergeCell ref="B83:C83"/>
    <mergeCell ref="E83:Q83"/>
    <mergeCell ref="B84:C84"/>
    <mergeCell ref="E84:Q84"/>
    <mergeCell ref="B85:C85"/>
    <mergeCell ref="E85:Q85"/>
    <mergeCell ref="A80:A81"/>
    <mergeCell ref="B80:C81"/>
    <mergeCell ref="E80:Q80"/>
    <mergeCell ref="E81:Q81"/>
    <mergeCell ref="B71:C71"/>
    <mergeCell ref="E71:Q71"/>
    <mergeCell ref="B72:C72"/>
    <mergeCell ref="E72:Q72"/>
    <mergeCell ref="B75:C75"/>
    <mergeCell ref="E75:Q75"/>
    <mergeCell ref="A76:A78"/>
    <mergeCell ref="B76:C76"/>
    <mergeCell ref="E76:Q76"/>
    <mergeCell ref="B77:C77"/>
    <mergeCell ref="E77:Q77"/>
    <mergeCell ref="B78:C78"/>
    <mergeCell ref="E78:Q78"/>
    <mergeCell ref="A73:A74"/>
    <mergeCell ref="B73:C74"/>
    <mergeCell ref="E73:R73"/>
    <mergeCell ref="E74:Q74"/>
    <mergeCell ref="B68:C68"/>
    <mergeCell ref="E68:Q68"/>
    <mergeCell ref="A69:A70"/>
    <mergeCell ref="B69:C69"/>
    <mergeCell ref="E69:Q69"/>
    <mergeCell ref="B70:C70"/>
    <mergeCell ref="E70:Q70"/>
    <mergeCell ref="A64:A68"/>
    <mergeCell ref="B64:C64"/>
    <mergeCell ref="E64:Q64"/>
    <mergeCell ref="B65:C65"/>
    <mergeCell ref="E65:Q65"/>
    <mergeCell ref="B61:C61"/>
    <mergeCell ref="E61:Q61"/>
    <mergeCell ref="B62:C62"/>
    <mergeCell ref="E62:Q62"/>
    <mergeCell ref="B63:C63"/>
    <mergeCell ref="E63:Q63"/>
    <mergeCell ref="B66:C66"/>
    <mergeCell ref="E66:Q66"/>
    <mergeCell ref="B67:C67"/>
    <mergeCell ref="E67:Q67"/>
    <mergeCell ref="B52:C52"/>
    <mergeCell ref="H52:I52"/>
    <mergeCell ref="L52:M52"/>
    <mergeCell ref="O52:P52"/>
    <mergeCell ref="Q52:R52"/>
    <mergeCell ref="A60:C60"/>
    <mergeCell ref="E60:Q60"/>
    <mergeCell ref="B53:C53"/>
    <mergeCell ref="H53:I53"/>
    <mergeCell ref="L53:M53"/>
    <mergeCell ref="O53:P53"/>
    <mergeCell ref="Q53:R53"/>
    <mergeCell ref="B50:C50"/>
    <mergeCell ref="H50:I50"/>
    <mergeCell ref="L50:M50"/>
    <mergeCell ref="O50:P50"/>
    <mergeCell ref="Q50:R50"/>
    <mergeCell ref="B51:C51"/>
    <mergeCell ref="H51:I51"/>
    <mergeCell ref="L51:M51"/>
    <mergeCell ref="O51:P51"/>
    <mergeCell ref="Q51:R51"/>
    <mergeCell ref="B48:C48"/>
    <mergeCell ref="H48:I48"/>
    <mergeCell ref="L48:M48"/>
    <mergeCell ref="O48:P48"/>
    <mergeCell ref="Q48:R48"/>
    <mergeCell ref="B49:C49"/>
    <mergeCell ref="H49:I49"/>
    <mergeCell ref="L49:M49"/>
    <mergeCell ref="O49:P49"/>
    <mergeCell ref="Q49:R49"/>
    <mergeCell ref="R12:R27"/>
    <mergeCell ref="Q28:Q43"/>
    <mergeCell ref="R28:R34"/>
    <mergeCell ref="R35:R43"/>
    <mergeCell ref="G45:R45"/>
    <mergeCell ref="A46:A47"/>
    <mergeCell ref="B46:C47"/>
    <mergeCell ref="D46:F46"/>
    <mergeCell ref="G46:J46"/>
    <mergeCell ref="K46:N46"/>
    <mergeCell ref="O46:R46"/>
    <mergeCell ref="H47:I47"/>
    <mergeCell ref="L47:M47"/>
    <mergeCell ref="O47:P47"/>
    <mergeCell ref="Q47:R47"/>
    <mergeCell ref="E7:F7"/>
    <mergeCell ref="E9:K9"/>
    <mergeCell ref="P9:P11"/>
    <mergeCell ref="G10:I10"/>
    <mergeCell ref="J10:J11"/>
    <mergeCell ref="K10:K11"/>
    <mergeCell ref="Q12:Q27"/>
    <mergeCell ref="B12:B43"/>
    <mergeCell ref="C12:C27"/>
    <mergeCell ref="C28:C43"/>
  </mergeCells>
  <phoneticPr fontId="42" type="noConversion"/>
  <printOptions horizontalCentered="1"/>
  <pageMargins left="0.2" right="0.2" top="0.2" bottom="0.2" header="0.31" footer="0.31"/>
  <pageSetup paperSize="9" scale="60" orientation="landscape" r:id="rId1"/>
  <headerFooter alignWithMargins="0">
    <oddFooter>&amp;L&amp;F &amp;A&amp;C&amp;P of &amp;N&amp;R&amp;D &amp;T</oddFooter>
  </headerFooter>
  <rowBreaks count="1" manualBreakCount="1">
    <brk id="53" max="1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2:E48"/>
  <sheetViews>
    <sheetView zoomScale="75" zoomScaleNormal="75" workbookViewId="0">
      <selection activeCell="D2" sqref="D2:D48"/>
    </sheetView>
  </sheetViews>
  <sheetFormatPr defaultColWidth="9" defaultRowHeight="14.4"/>
  <cols>
    <col min="1" max="16384" width="9" style="900"/>
  </cols>
  <sheetData>
    <row r="2" spans="3:5">
      <c r="C2" s="900" t="s">
        <v>92</v>
      </c>
      <c r="D2" s="900">
        <v>1649</v>
      </c>
      <c r="E2" s="900">
        <v>3298</v>
      </c>
    </row>
    <row r="3" spans="3:5">
      <c r="C3" s="900" t="s">
        <v>94</v>
      </c>
      <c r="D3" s="900">
        <v>1331</v>
      </c>
      <c r="E3" s="900">
        <v>2662</v>
      </c>
    </row>
    <row r="4" spans="3:5">
      <c r="C4" s="900" t="s">
        <v>96</v>
      </c>
      <c r="D4" s="900">
        <v>1123</v>
      </c>
      <c r="E4" s="900">
        <v>2246</v>
      </c>
    </row>
    <row r="5" spans="3:5">
      <c r="C5" s="900" t="s">
        <v>845</v>
      </c>
      <c r="D5" s="900">
        <v>931</v>
      </c>
      <c r="E5" s="900">
        <v>1862</v>
      </c>
    </row>
    <row r="6" spans="3:5">
      <c r="C6" s="900" t="s">
        <v>846</v>
      </c>
      <c r="D6" s="900">
        <v>734</v>
      </c>
      <c r="E6" s="900">
        <v>1468</v>
      </c>
    </row>
    <row r="7" spans="3:5">
      <c r="C7" s="900" t="s">
        <v>98</v>
      </c>
      <c r="D7" s="900">
        <v>1140</v>
      </c>
      <c r="E7" s="900">
        <v>2280</v>
      </c>
    </row>
    <row r="8" spans="3:5">
      <c r="C8" s="900" t="s">
        <v>101</v>
      </c>
      <c r="D8" s="900">
        <v>680</v>
      </c>
      <c r="E8" s="900">
        <v>1360</v>
      </c>
    </row>
    <row r="9" spans="3:5">
      <c r="C9" s="900" t="s">
        <v>104</v>
      </c>
      <c r="D9" s="900">
        <v>554</v>
      </c>
      <c r="E9" s="900">
        <v>1108</v>
      </c>
    </row>
    <row r="10" spans="3:5">
      <c r="C10" s="900" t="s">
        <v>107</v>
      </c>
      <c r="D10" s="900">
        <v>450</v>
      </c>
      <c r="E10" s="900">
        <v>900</v>
      </c>
    </row>
    <row r="11" spans="3:5">
      <c r="C11" s="900" t="s">
        <v>847</v>
      </c>
      <c r="D11" s="900">
        <v>422</v>
      </c>
      <c r="E11" s="900">
        <v>844</v>
      </c>
    </row>
    <row r="12" spans="3:5">
      <c r="C12" s="900" t="s">
        <v>848</v>
      </c>
      <c r="D12" s="900">
        <v>389</v>
      </c>
      <c r="E12" s="900">
        <v>778</v>
      </c>
    </row>
    <row r="13" spans="3:5">
      <c r="C13" s="900" t="s">
        <v>110</v>
      </c>
      <c r="D13" s="900">
        <v>816</v>
      </c>
      <c r="E13" s="900">
        <v>1632</v>
      </c>
    </row>
    <row r="14" spans="3:5">
      <c r="C14" s="900" t="s">
        <v>112</v>
      </c>
      <c r="D14" s="900">
        <v>674</v>
      </c>
      <c r="E14" s="900">
        <v>1348</v>
      </c>
    </row>
    <row r="15" spans="3:5">
      <c r="C15" s="900" t="s">
        <v>114</v>
      </c>
      <c r="D15" s="900">
        <v>548</v>
      </c>
      <c r="E15" s="900">
        <v>1096</v>
      </c>
    </row>
    <row r="16" spans="3:5">
      <c r="C16" s="900" t="s">
        <v>849</v>
      </c>
      <c r="D16" s="900">
        <v>460</v>
      </c>
      <c r="E16" s="900">
        <v>920</v>
      </c>
    </row>
    <row r="17" spans="3:5">
      <c r="C17" s="900" t="s">
        <v>850</v>
      </c>
      <c r="D17" s="900">
        <v>384</v>
      </c>
      <c r="E17" s="900">
        <v>768</v>
      </c>
    </row>
    <row r="18" spans="3:5">
      <c r="C18" s="900" t="s">
        <v>851</v>
      </c>
      <c r="D18" s="900">
        <v>340</v>
      </c>
      <c r="E18" s="900">
        <v>680</v>
      </c>
    </row>
    <row r="19" spans="3:5">
      <c r="C19" s="900" t="s">
        <v>116</v>
      </c>
      <c r="D19" s="900">
        <v>417</v>
      </c>
      <c r="E19" s="900">
        <v>834</v>
      </c>
    </row>
    <row r="20" spans="3:5">
      <c r="C20" s="900" t="s">
        <v>852</v>
      </c>
      <c r="D20" s="900">
        <v>362</v>
      </c>
      <c r="E20" s="900">
        <v>724</v>
      </c>
    </row>
    <row r="21" spans="3:5">
      <c r="C21" s="900" t="s">
        <v>853</v>
      </c>
      <c r="D21" s="900">
        <v>307</v>
      </c>
      <c r="E21" s="900">
        <v>614</v>
      </c>
    </row>
    <row r="22" spans="3:5">
      <c r="C22" s="900" t="s">
        <v>118</v>
      </c>
      <c r="D22" s="900">
        <v>318</v>
      </c>
      <c r="E22" s="900">
        <v>636</v>
      </c>
    </row>
    <row r="23" spans="3:5">
      <c r="C23" s="900" t="s">
        <v>856</v>
      </c>
      <c r="D23" s="900">
        <v>274</v>
      </c>
      <c r="E23" s="900">
        <v>548</v>
      </c>
    </row>
    <row r="24" spans="3:5">
      <c r="C24" s="900" t="s">
        <v>857</v>
      </c>
      <c r="D24" s="900">
        <v>241</v>
      </c>
      <c r="E24" s="900">
        <v>482</v>
      </c>
    </row>
    <row r="25" spans="3:5">
      <c r="C25" s="900" t="s">
        <v>858</v>
      </c>
      <c r="D25" s="900">
        <v>220</v>
      </c>
      <c r="E25" s="900">
        <v>440</v>
      </c>
    </row>
    <row r="26" spans="3:5">
      <c r="C26" s="900" t="s">
        <v>859</v>
      </c>
      <c r="D26" s="900">
        <v>198</v>
      </c>
      <c r="E26" s="900">
        <v>396</v>
      </c>
    </row>
    <row r="27" spans="3:5">
      <c r="C27" s="900" t="s">
        <v>120</v>
      </c>
      <c r="D27" s="900">
        <v>269</v>
      </c>
      <c r="E27" s="900">
        <v>538</v>
      </c>
    </row>
    <row r="28" spans="3:5">
      <c r="C28" s="900" t="s">
        <v>860</v>
      </c>
      <c r="D28" s="900">
        <v>230</v>
      </c>
      <c r="E28" s="900">
        <v>460</v>
      </c>
    </row>
    <row r="29" spans="3:5">
      <c r="C29" s="900" t="s">
        <v>861</v>
      </c>
      <c r="D29" s="900">
        <v>198</v>
      </c>
      <c r="E29" s="900">
        <v>396</v>
      </c>
    </row>
    <row r="30" spans="3:5">
      <c r="C30" s="900" t="s">
        <v>862</v>
      </c>
      <c r="D30" s="900">
        <v>176</v>
      </c>
      <c r="E30" s="900">
        <v>352</v>
      </c>
    </row>
    <row r="31" spans="3:5">
      <c r="C31" s="900" t="s">
        <v>863</v>
      </c>
      <c r="D31" s="900">
        <v>154</v>
      </c>
      <c r="E31" s="900">
        <v>308</v>
      </c>
    </row>
    <row r="32" spans="3:5">
      <c r="C32" s="900" t="s">
        <v>122</v>
      </c>
      <c r="D32" s="900">
        <v>384</v>
      </c>
      <c r="E32" s="900">
        <v>768</v>
      </c>
    </row>
    <row r="33" spans="3:5">
      <c r="C33" s="900" t="s">
        <v>854</v>
      </c>
      <c r="D33" s="900">
        <v>329</v>
      </c>
      <c r="E33" s="900">
        <v>658</v>
      </c>
    </row>
    <row r="34" spans="3:5">
      <c r="C34" s="900" t="s">
        <v>855</v>
      </c>
      <c r="D34" s="900">
        <v>285</v>
      </c>
      <c r="E34" s="900">
        <v>570</v>
      </c>
    </row>
    <row r="35" spans="3:5">
      <c r="C35" s="900" t="s">
        <v>124</v>
      </c>
      <c r="D35" s="900">
        <v>318</v>
      </c>
      <c r="E35" s="900">
        <v>636</v>
      </c>
    </row>
    <row r="36" spans="3:5">
      <c r="C36" s="900" t="s">
        <v>864</v>
      </c>
      <c r="D36" s="900">
        <v>274</v>
      </c>
      <c r="E36" s="900">
        <v>548</v>
      </c>
    </row>
    <row r="37" spans="3:5">
      <c r="C37" s="900" t="s">
        <v>865</v>
      </c>
      <c r="D37" s="900">
        <v>241</v>
      </c>
      <c r="E37" s="900">
        <v>482</v>
      </c>
    </row>
    <row r="38" spans="3:5">
      <c r="C38" s="900" t="s">
        <v>866</v>
      </c>
      <c r="D38" s="900">
        <v>220</v>
      </c>
      <c r="E38" s="900">
        <v>440</v>
      </c>
    </row>
    <row r="39" spans="3:5">
      <c r="C39" s="900" t="s">
        <v>127</v>
      </c>
      <c r="D39" s="900">
        <v>263</v>
      </c>
      <c r="E39" s="900">
        <v>526</v>
      </c>
    </row>
    <row r="40" spans="3:5">
      <c r="C40" s="900" t="s">
        <v>867</v>
      </c>
      <c r="D40" s="900">
        <v>225</v>
      </c>
      <c r="E40" s="900">
        <v>450</v>
      </c>
    </row>
    <row r="41" spans="3:5">
      <c r="C41" s="900" t="s">
        <v>868</v>
      </c>
      <c r="D41" s="900">
        <v>198</v>
      </c>
      <c r="E41" s="900">
        <v>396</v>
      </c>
    </row>
    <row r="42" spans="3:5">
      <c r="C42" s="900" t="s">
        <v>869</v>
      </c>
      <c r="D42" s="900">
        <v>176</v>
      </c>
      <c r="E42" s="900">
        <v>352</v>
      </c>
    </row>
    <row r="43" spans="3:5">
      <c r="C43" s="900" t="s">
        <v>870</v>
      </c>
      <c r="D43" s="900">
        <v>154</v>
      </c>
      <c r="E43" s="900">
        <v>308</v>
      </c>
    </row>
    <row r="44" spans="3:5">
      <c r="C44" s="900" t="s">
        <v>236</v>
      </c>
      <c r="D44" s="900">
        <v>214</v>
      </c>
      <c r="E44" s="900">
        <v>428</v>
      </c>
    </row>
    <row r="45" spans="3:5">
      <c r="C45" s="900" t="s">
        <v>871</v>
      </c>
      <c r="D45" s="900">
        <v>181</v>
      </c>
      <c r="E45" s="900">
        <v>362</v>
      </c>
    </row>
    <row r="46" spans="3:5">
      <c r="C46" s="900" t="s">
        <v>872</v>
      </c>
      <c r="D46" s="900">
        <v>154</v>
      </c>
      <c r="E46" s="900">
        <v>308</v>
      </c>
    </row>
    <row r="47" spans="3:5">
      <c r="C47" s="900" t="s">
        <v>873</v>
      </c>
      <c r="D47" s="900">
        <v>132</v>
      </c>
      <c r="E47" s="900">
        <v>264</v>
      </c>
    </row>
    <row r="48" spans="3:5">
      <c r="C48" s="900" t="s">
        <v>874</v>
      </c>
      <c r="D48" s="900">
        <v>110</v>
      </c>
      <c r="E48" s="900">
        <v>220</v>
      </c>
    </row>
  </sheetData>
  <phoneticPr fontId="4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P21"/>
  <sheetViews>
    <sheetView workbookViewId="0">
      <selection activeCell="M1" sqref="M1"/>
    </sheetView>
  </sheetViews>
  <sheetFormatPr defaultRowHeight="15.6"/>
  <cols>
    <col min="3" max="8" width="5.59765625" customWidth="1"/>
    <col min="11" max="16" width="5.59765625" customWidth="1"/>
  </cols>
  <sheetData>
    <row r="1" spans="2:16">
      <c r="E1">
        <v>0.91305922218073587</v>
      </c>
      <c r="M1">
        <v>1.09521921</v>
      </c>
    </row>
    <row r="3" spans="2:16" ht="16.2" thickBot="1">
      <c r="B3" s="1035" t="s">
        <v>844</v>
      </c>
      <c r="C3" s="910"/>
      <c r="D3" s="910"/>
      <c r="E3" s="910"/>
      <c r="F3" s="910"/>
      <c r="G3" s="910"/>
      <c r="H3" s="910"/>
      <c r="J3" s="1035" t="s">
        <v>844</v>
      </c>
      <c r="K3" s="910"/>
      <c r="L3" s="910"/>
      <c r="M3" s="910"/>
      <c r="N3" s="910"/>
      <c r="O3" s="910"/>
      <c r="P3" s="910"/>
    </row>
    <row r="4" spans="2:16">
      <c r="B4" s="923" t="s">
        <v>622</v>
      </c>
      <c r="C4" s="924" t="s">
        <v>723</v>
      </c>
      <c r="D4" s="924" t="s">
        <v>512</v>
      </c>
      <c r="E4" s="924" t="s">
        <v>513</v>
      </c>
      <c r="F4" s="924" t="s">
        <v>514</v>
      </c>
      <c r="G4" s="924" t="s">
        <v>515</v>
      </c>
      <c r="H4" s="925" t="s">
        <v>516</v>
      </c>
      <c r="J4" s="923" t="s">
        <v>622</v>
      </c>
      <c r="K4" s="924" t="s">
        <v>723</v>
      </c>
      <c r="L4" s="924" t="s">
        <v>512</v>
      </c>
      <c r="M4" s="924" t="s">
        <v>513</v>
      </c>
      <c r="N4" s="924" t="s">
        <v>514</v>
      </c>
      <c r="O4" s="924" t="s">
        <v>515</v>
      </c>
      <c r="P4" s="925" t="s">
        <v>516</v>
      </c>
    </row>
    <row r="5" spans="2:16">
      <c r="B5" s="933" t="s">
        <v>623</v>
      </c>
      <c r="C5" s="916" t="s">
        <v>724</v>
      </c>
      <c r="D5" s="916">
        <v>1505</v>
      </c>
      <c r="E5" s="916"/>
      <c r="F5" s="916"/>
      <c r="G5" s="916"/>
      <c r="H5" s="934"/>
      <c r="J5" s="933" t="s">
        <v>623</v>
      </c>
      <c r="K5" s="916" t="s">
        <v>724</v>
      </c>
      <c r="L5" s="916">
        <f>D5*$M$1</f>
        <v>1648.3049110500001</v>
      </c>
      <c r="M5" s="916"/>
      <c r="N5" s="916"/>
      <c r="O5" s="916"/>
      <c r="P5" s="934"/>
    </row>
    <row r="6" spans="2:16">
      <c r="B6" s="933" t="s">
        <v>730</v>
      </c>
      <c r="C6" s="916" t="s">
        <v>725</v>
      </c>
      <c r="D6" s="916">
        <v>1215</v>
      </c>
      <c r="E6" s="916"/>
      <c r="F6" s="916"/>
      <c r="G6" s="916"/>
      <c r="H6" s="934"/>
      <c r="J6" s="933" t="s">
        <v>730</v>
      </c>
      <c r="K6" s="916" t="s">
        <v>725</v>
      </c>
      <c r="L6" s="916"/>
      <c r="M6" s="916"/>
      <c r="N6" s="916"/>
      <c r="O6" s="916"/>
      <c r="P6" s="934"/>
    </row>
    <row r="7" spans="2:16" ht="16.2" thickBot="1">
      <c r="B7" s="935" t="s">
        <v>731</v>
      </c>
      <c r="C7" s="918" t="s">
        <v>726</v>
      </c>
      <c r="D7" s="918">
        <v>1025</v>
      </c>
      <c r="E7" s="918">
        <v>850</v>
      </c>
      <c r="F7" s="918"/>
      <c r="G7" s="918">
        <v>670</v>
      </c>
      <c r="H7" s="922"/>
      <c r="J7" s="935" t="s">
        <v>731</v>
      </c>
      <c r="K7" s="918" t="s">
        <v>726</v>
      </c>
      <c r="L7" s="918"/>
      <c r="M7" s="918"/>
      <c r="N7" s="918"/>
      <c r="O7" s="918"/>
      <c r="P7" s="922"/>
    </row>
    <row r="8" spans="2:16" ht="16.2" thickTop="1">
      <c r="B8" s="1531" t="s">
        <v>623</v>
      </c>
      <c r="C8" s="916" t="s">
        <v>627</v>
      </c>
      <c r="D8" s="916">
        <v>1040</v>
      </c>
      <c r="E8" s="916"/>
      <c r="F8" s="916"/>
      <c r="G8" s="916"/>
      <c r="H8" s="934"/>
      <c r="J8" s="1531" t="s">
        <v>623</v>
      </c>
      <c r="K8" s="916" t="s">
        <v>627</v>
      </c>
      <c r="L8" s="916"/>
      <c r="M8" s="916"/>
      <c r="N8" s="916"/>
      <c r="O8" s="916"/>
      <c r="P8" s="934"/>
    </row>
    <row r="9" spans="2:16">
      <c r="B9" s="1532"/>
      <c r="C9" s="916" t="s">
        <v>727</v>
      </c>
      <c r="D9" s="916">
        <v>620</v>
      </c>
      <c r="E9" s="916"/>
      <c r="F9" s="916"/>
      <c r="G9" s="916"/>
      <c r="H9" s="934"/>
      <c r="J9" s="1532"/>
      <c r="K9" s="916" t="s">
        <v>727</v>
      </c>
      <c r="L9" s="916"/>
      <c r="M9" s="916"/>
      <c r="N9" s="916"/>
      <c r="O9" s="916"/>
      <c r="P9" s="934"/>
    </row>
    <row r="10" spans="2:16">
      <c r="B10" s="933" t="s">
        <v>730</v>
      </c>
      <c r="C10" s="916" t="s">
        <v>728</v>
      </c>
      <c r="D10" s="916">
        <v>505</v>
      </c>
      <c r="E10" s="916"/>
      <c r="F10" s="916"/>
      <c r="G10" s="916"/>
      <c r="H10" s="934"/>
      <c r="J10" s="933" t="s">
        <v>730</v>
      </c>
      <c r="K10" s="916" t="s">
        <v>728</v>
      </c>
      <c r="L10" s="916"/>
      <c r="M10" s="916"/>
      <c r="N10" s="916"/>
      <c r="O10" s="916"/>
      <c r="P10" s="934"/>
    </row>
    <row r="11" spans="2:16" ht="16.2" thickBot="1">
      <c r="B11" s="935" t="s">
        <v>731</v>
      </c>
      <c r="C11" s="918" t="s">
        <v>729</v>
      </c>
      <c r="D11" s="918">
        <v>410</v>
      </c>
      <c r="E11" s="918">
        <v>385</v>
      </c>
      <c r="F11" s="918"/>
      <c r="G11" s="918">
        <v>355</v>
      </c>
      <c r="H11" s="922"/>
      <c r="J11" s="935" t="s">
        <v>731</v>
      </c>
      <c r="K11" s="918" t="s">
        <v>729</v>
      </c>
      <c r="L11" s="918"/>
      <c r="M11" s="918"/>
      <c r="N11" s="918"/>
      <c r="O11" s="918"/>
      <c r="P11" s="922"/>
    </row>
    <row r="12" spans="2:16" ht="16.2" thickTop="1">
      <c r="B12" s="1533" t="s">
        <v>624</v>
      </c>
      <c r="C12" s="916" t="s">
        <v>110</v>
      </c>
      <c r="D12" s="916">
        <v>745</v>
      </c>
      <c r="E12" s="916"/>
      <c r="F12" s="916"/>
      <c r="G12" s="916"/>
      <c r="H12" s="917"/>
      <c r="J12" s="1533" t="s">
        <v>624</v>
      </c>
      <c r="K12" s="916" t="s">
        <v>110</v>
      </c>
      <c r="L12" s="916"/>
      <c r="M12" s="916"/>
      <c r="N12" s="916"/>
      <c r="O12" s="916"/>
      <c r="P12" s="917"/>
    </row>
    <row r="13" spans="2:16">
      <c r="B13" s="1534"/>
      <c r="C13" s="911" t="s">
        <v>112</v>
      </c>
      <c r="D13" s="911">
        <v>615</v>
      </c>
      <c r="E13" s="911"/>
      <c r="F13" s="911"/>
      <c r="G13" s="911"/>
      <c r="H13" s="914"/>
      <c r="J13" s="1534"/>
      <c r="K13" s="911" t="s">
        <v>112</v>
      </c>
      <c r="L13" s="911"/>
      <c r="M13" s="911"/>
      <c r="N13" s="911"/>
      <c r="O13" s="911"/>
      <c r="P13" s="914"/>
    </row>
    <row r="14" spans="2:16" ht="16.2" thickBot="1">
      <c r="B14" s="1535"/>
      <c r="C14" s="918" t="s">
        <v>114</v>
      </c>
      <c r="D14" s="918">
        <v>500</v>
      </c>
      <c r="E14" s="918">
        <v>420</v>
      </c>
      <c r="F14" s="918">
        <v>350</v>
      </c>
      <c r="G14" s="918">
        <v>310</v>
      </c>
      <c r="H14" s="919"/>
      <c r="J14" s="1535"/>
      <c r="K14" s="918" t="s">
        <v>114</v>
      </c>
      <c r="L14" s="918"/>
      <c r="M14" s="918"/>
      <c r="N14" s="918"/>
      <c r="O14" s="918"/>
      <c r="P14" s="919"/>
    </row>
    <row r="15" spans="2:16" ht="16.2" thickTop="1">
      <c r="B15" s="1536" t="s">
        <v>625</v>
      </c>
      <c r="C15" s="920" t="s">
        <v>116</v>
      </c>
      <c r="D15" s="920">
        <v>380</v>
      </c>
      <c r="E15" s="920">
        <v>330</v>
      </c>
      <c r="F15" s="920">
        <v>280</v>
      </c>
      <c r="G15" s="920"/>
      <c r="H15" s="921"/>
      <c r="J15" s="1536" t="s">
        <v>625</v>
      </c>
      <c r="K15" s="920" t="s">
        <v>116</v>
      </c>
      <c r="L15" s="920"/>
      <c r="M15" s="920"/>
      <c r="N15" s="920"/>
      <c r="O15" s="920"/>
      <c r="P15" s="921"/>
    </row>
    <row r="16" spans="2:16">
      <c r="B16" s="1534"/>
      <c r="C16" s="911" t="s">
        <v>118</v>
      </c>
      <c r="D16" s="911">
        <v>290</v>
      </c>
      <c r="E16" s="911">
        <v>250</v>
      </c>
      <c r="F16" s="911">
        <f>F20+40</f>
        <v>220</v>
      </c>
      <c r="G16" s="911">
        <f>G20+40</f>
        <v>200</v>
      </c>
      <c r="H16" s="912">
        <v>180</v>
      </c>
      <c r="J16" s="1534"/>
      <c r="K16" s="911" t="s">
        <v>118</v>
      </c>
      <c r="L16" s="911"/>
      <c r="M16" s="911"/>
      <c r="N16" s="911"/>
      <c r="O16" s="911"/>
      <c r="P16" s="912"/>
    </row>
    <row r="17" spans="2:16" ht="16.2" thickBot="1">
      <c r="B17" s="1535"/>
      <c r="C17" s="918" t="s">
        <v>120</v>
      </c>
      <c r="D17" s="918">
        <v>245</v>
      </c>
      <c r="E17" s="918">
        <v>210</v>
      </c>
      <c r="F17" s="918">
        <f>F21+40</f>
        <v>180</v>
      </c>
      <c r="G17" s="918">
        <f>G21+40</f>
        <v>160</v>
      </c>
      <c r="H17" s="922">
        <v>140</v>
      </c>
      <c r="J17" s="1535"/>
      <c r="K17" s="918" t="s">
        <v>120</v>
      </c>
      <c r="L17" s="918"/>
      <c r="M17" s="918"/>
      <c r="N17" s="918"/>
      <c r="O17" s="918"/>
      <c r="P17" s="922"/>
    </row>
    <row r="18" spans="2:16" ht="16.2" thickTop="1">
      <c r="B18" s="1533" t="s">
        <v>626</v>
      </c>
      <c r="C18" s="916" t="s">
        <v>122</v>
      </c>
      <c r="D18" s="916">
        <v>350</v>
      </c>
      <c r="E18" s="916">
        <v>300</v>
      </c>
      <c r="F18" s="916">
        <v>260</v>
      </c>
      <c r="G18" s="916"/>
      <c r="H18" s="917"/>
      <c r="J18" s="1533" t="s">
        <v>626</v>
      </c>
      <c r="K18" s="916" t="s">
        <v>122</v>
      </c>
      <c r="L18" s="916"/>
      <c r="M18" s="916"/>
      <c r="N18" s="916"/>
      <c r="O18" s="916"/>
      <c r="P18" s="917"/>
    </row>
    <row r="19" spans="2:16">
      <c r="B19" s="1534"/>
      <c r="C19" s="911" t="s">
        <v>124</v>
      </c>
      <c r="D19" s="911">
        <v>290</v>
      </c>
      <c r="E19" s="911">
        <v>250</v>
      </c>
      <c r="F19" s="911">
        <v>220</v>
      </c>
      <c r="G19" s="911">
        <v>200</v>
      </c>
      <c r="H19" s="914"/>
      <c r="J19" s="1534"/>
      <c r="K19" s="911" t="s">
        <v>124</v>
      </c>
      <c r="L19" s="911"/>
      <c r="M19" s="911"/>
      <c r="N19" s="911"/>
      <c r="O19" s="911"/>
      <c r="P19" s="914"/>
    </row>
    <row r="20" spans="2:16">
      <c r="B20" s="1534"/>
      <c r="C20" s="911" t="s">
        <v>127</v>
      </c>
      <c r="D20" s="911">
        <v>240</v>
      </c>
      <c r="E20" s="911">
        <v>205</v>
      </c>
      <c r="F20" s="911">
        <v>180</v>
      </c>
      <c r="G20" s="911">
        <v>160</v>
      </c>
      <c r="H20" s="912">
        <v>140</v>
      </c>
      <c r="J20" s="1534"/>
      <c r="K20" s="911" t="s">
        <v>127</v>
      </c>
      <c r="L20" s="911"/>
      <c r="M20" s="911"/>
      <c r="N20" s="911"/>
      <c r="O20" s="911"/>
      <c r="P20" s="912"/>
    </row>
    <row r="21" spans="2:16" ht="16.2" thickBot="1">
      <c r="B21" s="1537"/>
      <c r="C21" s="913" t="s">
        <v>236</v>
      </c>
      <c r="D21" s="913">
        <v>195</v>
      </c>
      <c r="E21" s="913">
        <v>165</v>
      </c>
      <c r="F21" s="913">
        <v>140</v>
      </c>
      <c r="G21" s="913">
        <v>120</v>
      </c>
      <c r="H21" s="915">
        <v>100</v>
      </c>
      <c r="J21" s="1537"/>
      <c r="K21" s="913" t="s">
        <v>236</v>
      </c>
      <c r="L21" s="913"/>
      <c r="M21" s="913"/>
      <c r="N21" s="913"/>
      <c r="O21" s="913"/>
      <c r="P21" s="915"/>
    </row>
  </sheetData>
  <mergeCells count="8">
    <mergeCell ref="B8:B9"/>
    <mergeCell ref="B12:B14"/>
    <mergeCell ref="B15:B17"/>
    <mergeCell ref="B18:B21"/>
    <mergeCell ref="J8:J9"/>
    <mergeCell ref="J12:J14"/>
    <mergeCell ref="J15:J17"/>
    <mergeCell ref="J18:J21"/>
  </mergeCells>
  <phoneticPr fontId="4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5.6"/>
  <sheetData/>
  <phoneticPr fontId="4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56"/>
  <sheetViews>
    <sheetView zoomScaleNormal="100" workbookViewId="0">
      <selection activeCell="F17" sqref="F17"/>
    </sheetView>
  </sheetViews>
  <sheetFormatPr defaultColWidth="9" defaultRowHeight="13.2"/>
  <cols>
    <col min="1" max="1" width="10.09765625" style="1" customWidth="1"/>
    <col min="2" max="2" width="11.69921875" style="1" customWidth="1"/>
    <col min="3" max="3" width="9" style="1"/>
    <col min="4" max="4" width="13.5" style="1" customWidth="1"/>
    <col min="5" max="5" width="13.5" style="1" hidden="1" customWidth="1"/>
    <col min="6" max="6" width="16.69921875" style="1" customWidth="1"/>
    <col min="7" max="7" width="12.59765625" style="1" customWidth="1"/>
    <col min="8" max="8" width="12.59765625" style="1" hidden="1" customWidth="1"/>
    <col min="9" max="9" width="13.296875" style="1" customWidth="1"/>
    <col min="10" max="16384" width="9" style="1"/>
  </cols>
  <sheetData>
    <row r="1" spans="1:11">
      <c r="A1" s="2" t="s">
        <v>518</v>
      </c>
    </row>
    <row r="3" spans="1:11">
      <c r="A3" s="1" t="s">
        <v>519</v>
      </c>
    </row>
    <row r="4" spans="1:11" ht="13.8" thickBot="1">
      <c r="A4" s="1" t="s">
        <v>520</v>
      </c>
      <c r="I4" s="1" t="s">
        <v>423</v>
      </c>
    </row>
    <row r="5" spans="1:11" ht="45.75" customHeight="1">
      <c r="A5" s="3" t="str">
        <f t="shared" ref="A5:I5" si="0">A15</f>
        <v>FROM </v>
      </c>
      <c r="B5" s="4" t="str">
        <f t="shared" si="0"/>
        <v>TO</v>
      </c>
      <c r="C5" s="4" t="str">
        <f t="shared" si="0"/>
        <v>SPA </v>
      </c>
      <c r="D5" s="22" t="str">
        <f t="shared" si="0"/>
        <v>Economy
QF RBD O/Q
VA RBD V/T</v>
      </c>
      <c r="E5" s="22" t="str">
        <f t="shared" si="0"/>
        <v>Economy High
QF RBD N/S
VA RBD E</v>
      </c>
      <c r="F5" s="5" t="str">
        <f t="shared" si="0"/>
        <v>Economy
QF N/S VA E
Surcharge</v>
      </c>
      <c r="G5" s="23" t="str">
        <f t="shared" si="0"/>
        <v>Business
QF RBD I
VA RBD D</v>
      </c>
      <c r="H5" s="6" t="str">
        <f t="shared" si="0"/>
        <v>Business High
QF RBD D</v>
      </c>
      <c r="I5" s="26" t="str">
        <f t="shared" si="0"/>
        <v>Business
QF RBD D/Y
Surcharge</v>
      </c>
      <c r="K5" s="29"/>
    </row>
    <row r="6" spans="1:11" ht="15.6">
      <c r="A6" s="7" t="s">
        <v>521</v>
      </c>
      <c r="B6" s="8" t="s">
        <v>522</v>
      </c>
      <c r="C6" s="8" t="s">
        <v>523</v>
      </c>
      <c r="D6" s="11">
        <v>140</v>
      </c>
      <c r="E6" s="11">
        <v>220</v>
      </c>
      <c r="F6" s="9">
        <f t="shared" ref="F6:F13" si="1">E6-D6</f>
        <v>80</v>
      </c>
      <c r="G6" s="10">
        <v>600</v>
      </c>
      <c r="H6" s="11">
        <v>740</v>
      </c>
      <c r="I6" s="30">
        <f t="shared" ref="I6:I13" si="2">H6-G6</f>
        <v>140</v>
      </c>
      <c r="K6" s="29" t="s">
        <v>524</v>
      </c>
    </row>
    <row r="7" spans="1:11" ht="15.6">
      <c r="A7" s="7" t="s">
        <v>521</v>
      </c>
      <c r="B7" s="8" t="s">
        <v>525</v>
      </c>
      <c r="C7" s="8" t="s">
        <v>523</v>
      </c>
      <c r="D7" s="11">
        <v>130</v>
      </c>
      <c r="E7" s="11">
        <v>190</v>
      </c>
      <c r="F7" s="9">
        <f t="shared" si="1"/>
        <v>60</v>
      </c>
      <c r="G7" s="10">
        <v>470</v>
      </c>
      <c r="H7" s="11">
        <v>580</v>
      </c>
      <c r="I7" s="30">
        <f t="shared" si="2"/>
        <v>110</v>
      </c>
      <c r="K7" s="29" t="str">
        <f t="shared" ref="K7:K13" si="3">A7&amp;B7</f>
        <v>BNECNS</v>
      </c>
    </row>
    <row r="8" spans="1:11" ht="15.6">
      <c r="A8" s="7" t="s">
        <v>521</v>
      </c>
      <c r="B8" s="8" t="s">
        <v>526</v>
      </c>
      <c r="C8" s="8" t="s">
        <v>523</v>
      </c>
      <c r="D8" s="11">
        <v>170</v>
      </c>
      <c r="E8" s="11">
        <v>250</v>
      </c>
      <c r="F8" s="9">
        <f t="shared" si="1"/>
        <v>80</v>
      </c>
      <c r="G8" s="10">
        <v>660</v>
      </c>
      <c r="H8" s="11">
        <v>830</v>
      </c>
      <c r="I8" s="30">
        <f t="shared" si="2"/>
        <v>170</v>
      </c>
      <c r="K8" s="29" t="str">
        <f t="shared" si="3"/>
        <v>BNECBR</v>
      </c>
    </row>
    <row r="9" spans="1:11" ht="15.6">
      <c r="A9" s="7" t="s">
        <v>521</v>
      </c>
      <c r="B9" s="8" t="s">
        <v>527</v>
      </c>
      <c r="C9" s="8" t="s">
        <v>528</v>
      </c>
      <c r="D9" s="11">
        <v>190</v>
      </c>
      <c r="E9" s="11">
        <v>260</v>
      </c>
      <c r="F9" s="9">
        <f t="shared" si="1"/>
        <v>70</v>
      </c>
      <c r="G9" s="10">
        <v>660</v>
      </c>
      <c r="H9" s="11">
        <v>0</v>
      </c>
      <c r="I9" s="30"/>
      <c r="K9" s="29" t="str">
        <f t="shared" si="3"/>
        <v>BNEHBA</v>
      </c>
    </row>
    <row r="10" spans="1:11" ht="15.6">
      <c r="A10" s="7" t="s">
        <v>521</v>
      </c>
      <c r="B10" s="8" t="s">
        <v>529</v>
      </c>
      <c r="C10" s="8" t="s">
        <v>523</v>
      </c>
      <c r="D10" s="11">
        <v>170</v>
      </c>
      <c r="E10" s="11">
        <v>250</v>
      </c>
      <c r="F10" s="9">
        <f t="shared" si="1"/>
        <v>80</v>
      </c>
      <c r="G10" s="10">
        <v>780</v>
      </c>
      <c r="H10" s="11">
        <v>970</v>
      </c>
      <c r="I10" s="30">
        <f t="shared" si="2"/>
        <v>190</v>
      </c>
      <c r="K10" s="29" t="str">
        <f t="shared" si="3"/>
        <v>BNEMEL</v>
      </c>
    </row>
    <row r="11" spans="1:11" ht="15.6">
      <c r="A11" s="7" t="s">
        <v>521</v>
      </c>
      <c r="B11" s="8" t="s">
        <v>530</v>
      </c>
      <c r="C11" s="8" t="s">
        <v>523</v>
      </c>
      <c r="D11" s="11">
        <v>180</v>
      </c>
      <c r="E11" s="11">
        <v>260</v>
      </c>
      <c r="F11" s="9">
        <f t="shared" si="1"/>
        <v>80</v>
      </c>
      <c r="G11" s="10">
        <v>750</v>
      </c>
      <c r="H11" s="11">
        <v>940</v>
      </c>
      <c r="I11" s="30">
        <f t="shared" si="2"/>
        <v>190</v>
      </c>
      <c r="K11" s="29" t="str">
        <f t="shared" si="3"/>
        <v>BNEADL</v>
      </c>
    </row>
    <row r="12" spans="1:11" ht="15.6">
      <c r="A12" s="7" t="s">
        <v>521</v>
      </c>
      <c r="B12" s="8" t="s">
        <v>531</v>
      </c>
      <c r="C12" s="8" t="s">
        <v>458</v>
      </c>
      <c r="D12" s="11">
        <v>230</v>
      </c>
      <c r="E12" s="11">
        <v>300</v>
      </c>
      <c r="F12" s="9">
        <f t="shared" si="1"/>
        <v>70</v>
      </c>
      <c r="G12" s="10">
        <v>840</v>
      </c>
      <c r="H12" s="11">
        <v>1040</v>
      </c>
      <c r="I12" s="30">
        <f t="shared" si="2"/>
        <v>200</v>
      </c>
      <c r="K12" s="29" t="str">
        <f t="shared" si="3"/>
        <v>BNEDRW</v>
      </c>
    </row>
    <row r="13" spans="1:11" ht="15.6">
      <c r="A13" s="12" t="s">
        <v>521</v>
      </c>
      <c r="B13" s="13" t="s">
        <v>532</v>
      </c>
      <c r="C13" s="13" t="s">
        <v>523</v>
      </c>
      <c r="D13" s="14">
        <v>280</v>
      </c>
      <c r="E13" s="14">
        <v>420</v>
      </c>
      <c r="F13" s="15">
        <f t="shared" si="1"/>
        <v>140</v>
      </c>
      <c r="G13" s="16">
        <v>1620</v>
      </c>
      <c r="H13" s="14">
        <v>2230</v>
      </c>
      <c r="I13" s="31">
        <f t="shared" si="2"/>
        <v>610</v>
      </c>
      <c r="K13" s="29" t="str">
        <f t="shared" si="3"/>
        <v>BNEPER</v>
      </c>
    </row>
    <row r="14" spans="1:11" ht="16.2" thickBot="1">
      <c r="A14" s="17"/>
      <c r="B14" s="17"/>
      <c r="C14" s="17"/>
      <c r="D14" s="18"/>
      <c r="E14" s="18"/>
      <c r="F14" s="18"/>
      <c r="G14" s="18"/>
      <c r="H14" s="18"/>
      <c r="I14" s="18"/>
      <c r="K14" s="29"/>
    </row>
    <row r="15" spans="1:11" ht="45.75" customHeight="1">
      <c r="A15" s="610" t="s">
        <v>533</v>
      </c>
      <c r="B15" s="611" t="s">
        <v>534</v>
      </c>
      <c r="C15" s="611" t="s">
        <v>535</v>
      </c>
      <c r="D15" s="612" t="s">
        <v>536</v>
      </c>
      <c r="E15" s="613" t="s">
        <v>537</v>
      </c>
      <c r="F15" s="614" t="s">
        <v>538</v>
      </c>
      <c r="G15" s="615" t="s">
        <v>539</v>
      </c>
      <c r="H15" s="616" t="s">
        <v>540</v>
      </c>
      <c r="I15" s="617" t="s">
        <v>541</v>
      </c>
      <c r="K15" s="29"/>
    </row>
    <row r="16" spans="1:11" ht="15.6">
      <c r="A16" s="618" t="s">
        <v>522</v>
      </c>
      <c r="B16" s="619" t="s">
        <v>542</v>
      </c>
      <c r="C16" s="619" t="s">
        <v>528</v>
      </c>
      <c r="D16" s="620">
        <v>90</v>
      </c>
      <c r="E16" s="620">
        <v>150</v>
      </c>
      <c r="F16" s="621">
        <f>E16-D16</f>
        <v>60</v>
      </c>
      <c r="G16" s="622">
        <v>430</v>
      </c>
      <c r="H16" s="623">
        <v>0</v>
      </c>
      <c r="I16" s="624"/>
      <c r="K16" s="29" t="str">
        <f t="shared" ref="K16:K26" si="4">A16&amp;B16</f>
        <v>SYDOOL</v>
      </c>
    </row>
    <row r="17" spans="1:11" ht="15.6">
      <c r="A17" s="618" t="s">
        <v>522</v>
      </c>
      <c r="B17" s="619" t="s">
        <v>526</v>
      </c>
      <c r="C17" s="619" t="s">
        <v>523</v>
      </c>
      <c r="D17" s="620">
        <v>120</v>
      </c>
      <c r="E17" s="623">
        <v>190</v>
      </c>
      <c r="F17" s="621">
        <f t="shared" ref="F17:F26" si="5">E17-D17</f>
        <v>70</v>
      </c>
      <c r="G17" s="622">
        <v>480</v>
      </c>
      <c r="H17" s="623">
        <v>590</v>
      </c>
      <c r="I17" s="624">
        <f t="shared" ref="I17:I26" si="6">H17-G17</f>
        <v>110</v>
      </c>
      <c r="K17" s="29" t="str">
        <f t="shared" si="4"/>
        <v>SYDCBR</v>
      </c>
    </row>
    <row r="18" spans="1:11" ht="15.6">
      <c r="A18" s="618" t="s">
        <v>522</v>
      </c>
      <c r="B18" s="619" t="s">
        <v>527</v>
      </c>
      <c r="C18" s="619" t="s">
        <v>528</v>
      </c>
      <c r="D18" s="620">
        <v>130</v>
      </c>
      <c r="E18" s="623">
        <v>220</v>
      </c>
      <c r="F18" s="621">
        <f t="shared" si="5"/>
        <v>90</v>
      </c>
      <c r="G18" s="622">
        <v>550</v>
      </c>
      <c r="H18" s="623">
        <v>0</v>
      </c>
      <c r="I18" s="624"/>
      <c r="K18" s="29" t="str">
        <f t="shared" si="4"/>
        <v>SYDHBA</v>
      </c>
    </row>
    <row r="19" spans="1:11" ht="15.6">
      <c r="A19" s="618" t="s">
        <v>522</v>
      </c>
      <c r="B19" s="619" t="s">
        <v>521</v>
      </c>
      <c r="C19" s="619" t="s">
        <v>523</v>
      </c>
      <c r="D19" s="620">
        <v>140</v>
      </c>
      <c r="E19" s="623">
        <v>220</v>
      </c>
      <c r="F19" s="621">
        <f t="shared" si="5"/>
        <v>80</v>
      </c>
      <c r="G19" s="622">
        <v>600</v>
      </c>
      <c r="H19" s="623">
        <v>740</v>
      </c>
      <c r="I19" s="624">
        <f t="shared" si="6"/>
        <v>140</v>
      </c>
      <c r="K19" s="29" t="str">
        <f t="shared" si="4"/>
        <v>SYDBNE</v>
      </c>
    </row>
    <row r="20" spans="1:11" ht="15.6">
      <c r="A20" s="618" t="s">
        <v>522</v>
      </c>
      <c r="B20" s="619" t="s">
        <v>543</v>
      </c>
      <c r="C20" s="619" t="s">
        <v>528</v>
      </c>
      <c r="D20" s="620">
        <v>150</v>
      </c>
      <c r="E20" s="623">
        <v>220</v>
      </c>
      <c r="F20" s="621">
        <f t="shared" si="5"/>
        <v>70</v>
      </c>
      <c r="G20" s="622">
        <v>620</v>
      </c>
      <c r="H20" s="623">
        <v>0</v>
      </c>
      <c r="I20" s="624"/>
      <c r="K20" s="29" t="str">
        <f t="shared" si="4"/>
        <v>SYDHTI</v>
      </c>
    </row>
    <row r="21" spans="1:11" ht="15.6">
      <c r="A21" s="618" t="s">
        <v>522</v>
      </c>
      <c r="B21" s="619" t="s">
        <v>529</v>
      </c>
      <c r="C21" s="619" t="s">
        <v>523</v>
      </c>
      <c r="D21" s="620">
        <v>140</v>
      </c>
      <c r="E21" s="623">
        <v>240</v>
      </c>
      <c r="F21" s="621">
        <f t="shared" si="5"/>
        <v>100</v>
      </c>
      <c r="G21" s="622">
        <v>610</v>
      </c>
      <c r="H21" s="623">
        <v>770</v>
      </c>
      <c r="I21" s="624">
        <f t="shared" si="6"/>
        <v>160</v>
      </c>
      <c r="K21" s="29" t="str">
        <f t="shared" si="4"/>
        <v>SYDMEL</v>
      </c>
    </row>
    <row r="22" spans="1:11" ht="13.5" customHeight="1">
      <c r="A22" s="618" t="s">
        <v>522</v>
      </c>
      <c r="B22" s="619" t="s">
        <v>530</v>
      </c>
      <c r="C22" s="619" t="s">
        <v>523</v>
      </c>
      <c r="D22" s="620">
        <v>150</v>
      </c>
      <c r="E22" s="623">
        <v>220</v>
      </c>
      <c r="F22" s="621">
        <f t="shared" si="5"/>
        <v>70</v>
      </c>
      <c r="G22" s="622">
        <v>620</v>
      </c>
      <c r="H22" s="623">
        <v>780</v>
      </c>
      <c r="I22" s="624">
        <f t="shared" si="6"/>
        <v>160</v>
      </c>
      <c r="K22" s="29" t="str">
        <f t="shared" si="4"/>
        <v>SYDADL</v>
      </c>
    </row>
    <row r="23" spans="1:11" ht="15.6">
      <c r="A23" s="618" t="s">
        <v>522</v>
      </c>
      <c r="B23" s="619" t="s">
        <v>525</v>
      </c>
      <c r="C23" s="619" t="s">
        <v>523</v>
      </c>
      <c r="D23" s="620">
        <v>170</v>
      </c>
      <c r="E23" s="623">
        <v>230</v>
      </c>
      <c r="F23" s="621">
        <f t="shared" si="5"/>
        <v>60</v>
      </c>
      <c r="G23" s="622">
        <v>750</v>
      </c>
      <c r="H23" s="623">
        <v>890</v>
      </c>
      <c r="I23" s="624">
        <f t="shared" si="6"/>
        <v>140</v>
      </c>
      <c r="K23" s="29" t="str">
        <f t="shared" si="4"/>
        <v>SYDCNS</v>
      </c>
    </row>
    <row r="24" spans="1:11" ht="15.6">
      <c r="A24" s="618" t="s">
        <v>522</v>
      </c>
      <c r="B24" s="619" t="s">
        <v>544</v>
      </c>
      <c r="C24" s="619" t="s">
        <v>528</v>
      </c>
      <c r="D24" s="620">
        <v>210</v>
      </c>
      <c r="E24" s="623">
        <v>300</v>
      </c>
      <c r="F24" s="621">
        <f t="shared" si="5"/>
        <v>90</v>
      </c>
      <c r="G24" s="622">
        <v>600</v>
      </c>
      <c r="H24" s="623">
        <v>0</v>
      </c>
      <c r="I24" s="624"/>
      <c r="K24" s="29" t="str">
        <f t="shared" si="4"/>
        <v>SYDAYQ</v>
      </c>
    </row>
    <row r="25" spans="1:11" ht="15.6">
      <c r="A25" s="618" t="s">
        <v>522</v>
      </c>
      <c r="B25" s="619" t="s">
        <v>531</v>
      </c>
      <c r="C25" s="619" t="s">
        <v>458</v>
      </c>
      <c r="D25" s="620">
        <v>250</v>
      </c>
      <c r="E25" s="623">
        <v>330</v>
      </c>
      <c r="F25" s="621">
        <f t="shared" si="5"/>
        <v>80</v>
      </c>
      <c r="G25" s="622">
        <v>860</v>
      </c>
      <c r="H25" s="623">
        <v>1070</v>
      </c>
      <c r="I25" s="624">
        <f t="shared" si="6"/>
        <v>210</v>
      </c>
      <c r="K25" s="29" t="str">
        <f t="shared" si="4"/>
        <v>SYDDRW</v>
      </c>
    </row>
    <row r="26" spans="1:11" ht="15.6">
      <c r="A26" s="625" t="s">
        <v>522</v>
      </c>
      <c r="B26" s="626" t="s">
        <v>532</v>
      </c>
      <c r="C26" s="626" t="s">
        <v>523</v>
      </c>
      <c r="D26" s="627">
        <v>280</v>
      </c>
      <c r="E26" s="628">
        <v>400</v>
      </c>
      <c r="F26" s="629">
        <f t="shared" si="5"/>
        <v>120</v>
      </c>
      <c r="G26" s="630">
        <v>1730</v>
      </c>
      <c r="H26" s="628">
        <v>2160</v>
      </c>
      <c r="I26" s="631">
        <f t="shared" si="6"/>
        <v>430</v>
      </c>
      <c r="K26" s="29" t="str">
        <f t="shared" si="4"/>
        <v>SYDPER</v>
      </c>
    </row>
    <row r="27" spans="1:11" ht="15.6">
      <c r="A27" s="17"/>
      <c r="B27" s="17"/>
      <c r="C27" s="17"/>
      <c r="D27" s="18"/>
      <c r="E27" s="18"/>
      <c r="F27" s="18"/>
      <c r="G27" s="18"/>
      <c r="H27" s="18"/>
      <c r="I27" s="18"/>
      <c r="K27" s="29"/>
    </row>
    <row r="28" spans="1:11" ht="15.6">
      <c r="A28" s="19"/>
      <c r="B28" s="20"/>
      <c r="C28" s="20"/>
      <c r="D28" s="21"/>
      <c r="E28" s="21"/>
      <c r="F28" s="21"/>
      <c r="G28" s="21"/>
      <c r="H28" s="21"/>
      <c r="I28" s="20" t="str">
        <f>I4</f>
        <v>Currency: AUD</v>
      </c>
      <c r="K28" s="29"/>
    </row>
    <row r="29" spans="1:11" ht="16.2" thickBot="1">
      <c r="A29" s="19"/>
      <c r="B29" s="20"/>
      <c r="C29" s="20"/>
      <c r="D29" s="21"/>
      <c r="E29" s="21"/>
      <c r="F29" s="21"/>
      <c r="G29" s="21"/>
      <c r="H29" s="21"/>
      <c r="I29" s="20" t="str">
        <f>I28</f>
        <v>Currency: AUD</v>
      </c>
      <c r="K29" s="29" t="str">
        <f>A29&amp;B29</f>
        <v/>
      </c>
    </row>
    <row r="30" spans="1:11" ht="62.4">
      <c r="A30" s="610" t="str">
        <f t="shared" ref="A30:I30" si="7">A5</f>
        <v>FROM </v>
      </c>
      <c r="B30" s="611" t="str">
        <f t="shared" si="7"/>
        <v>TO</v>
      </c>
      <c r="C30" s="611" t="str">
        <f t="shared" si="7"/>
        <v>SPA </v>
      </c>
      <c r="D30" s="632" t="str">
        <f t="shared" si="7"/>
        <v>Economy
QF RBD O/Q
VA RBD V/T</v>
      </c>
      <c r="E30" s="632" t="str">
        <f t="shared" si="7"/>
        <v>Economy High
QF RBD N/S
VA RBD E</v>
      </c>
      <c r="F30" s="614" t="str">
        <f t="shared" si="7"/>
        <v>Economy
QF N/S VA E
Surcharge</v>
      </c>
      <c r="G30" s="633" t="str">
        <f t="shared" si="7"/>
        <v>Business
QF RBD I
VA RBD D</v>
      </c>
      <c r="H30" s="616" t="str">
        <f t="shared" si="7"/>
        <v>Business High
QF RBD D</v>
      </c>
      <c r="I30" s="617" t="str">
        <f t="shared" si="7"/>
        <v>Business
QF RBD D/Y
Surcharge</v>
      </c>
      <c r="K30" s="29"/>
    </row>
    <row r="31" spans="1:11" ht="15.6">
      <c r="A31" s="618" t="s">
        <v>529</v>
      </c>
      <c r="B31" s="619" t="s">
        <v>522</v>
      </c>
      <c r="C31" s="619" t="s">
        <v>523</v>
      </c>
      <c r="D31" s="623">
        <v>140</v>
      </c>
      <c r="E31" s="623">
        <v>240</v>
      </c>
      <c r="F31" s="621">
        <f t="shared" ref="F31:F36" si="8">E31-D31</f>
        <v>100</v>
      </c>
      <c r="G31" s="622">
        <v>610</v>
      </c>
      <c r="H31" s="623">
        <v>770</v>
      </c>
      <c r="I31" s="624">
        <f t="shared" ref="I31:I36" si="9">H31-G31</f>
        <v>160</v>
      </c>
      <c r="K31" s="29" t="s">
        <v>545</v>
      </c>
    </row>
    <row r="32" spans="1:11" ht="15.6">
      <c r="A32" s="618" t="s">
        <v>529</v>
      </c>
      <c r="B32" s="619" t="s">
        <v>521</v>
      </c>
      <c r="C32" s="619" t="s">
        <v>523</v>
      </c>
      <c r="D32" s="623">
        <v>170</v>
      </c>
      <c r="E32" s="623">
        <v>250</v>
      </c>
      <c r="F32" s="621">
        <f t="shared" si="8"/>
        <v>80</v>
      </c>
      <c r="G32" s="622">
        <v>780</v>
      </c>
      <c r="H32" s="623">
        <v>970</v>
      </c>
      <c r="I32" s="624">
        <f t="shared" si="9"/>
        <v>190</v>
      </c>
      <c r="K32" s="29" t="s">
        <v>546</v>
      </c>
    </row>
    <row r="33" spans="1:11" ht="15.6">
      <c r="A33" s="618" t="s">
        <v>529</v>
      </c>
      <c r="B33" s="619" t="s">
        <v>530</v>
      </c>
      <c r="C33" s="619" t="s">
        <v>458</v>
      </c>
      <c r="D33" s="623">
        <v>120</v>
      </c>
      <c r="E33" s="623">
        <v>180</v>
      </c>
      <c r="F33" s="621">
        <f t="shared" si="8"/>
        <v>60</v>
      </c>
      <c r="G33" s="622">
        <v>520</v>
      </c>
      <c r="H33" s="623">
        <v>650</v>
      </c>
      <c r="I33" s="624">
        <f t="shared" si="9"/>
        <v>130</v>
      </c>
      <c r="K33" s="29" t="str">
        <f>A33&amp;B33</f>
        <v>MELADL</v>
      </c>
    </row>
    <row r="34" spans="1:11" ht="15.6">
      <c r="A34" s="618" t="s">
        <v>529</v>
      </c>
      <c r="B34" s="619" t="s">
        <v>526</v>
      </c>
      <c r="C34" s="619" t="s">
        <v>458</v>
      </c>
      <c r="D34" s="623">
        <v>140</v>
      </c>
      <c r="E34" s="623">
        <v>220</v>
      </c>
      <c r="F34" s="621">
        <f t="shared" si="8"/>
        <v>80</v>
      </c>
      <c r="G34" s="622">
        <v>580</v>
      </c>
      <c r="H34" s="623">
        <v>730</v>
      </c>
      <c r="I34" s="624">
        <f t="shared" si="9"/>
        <v>150</v>
      </c>
      <c r="K34" s="29" t="str">
        <f>A34&amp;B34</f>
        <v>MELCBR</v>
      </c>
    </row>
    <row r="35" spans="1:11" ht="15.6">
      <c r="A35" s="618" t="s">
        <v>529</v>
      </c>
      <c r="B35" s="619" t="s">
        <v>525</v>
      </c>
      <c r="C35" s="619" t="s">
        <v>458</v>
      </c>
      <c r="D35" s="623">
        <v>210</v>
      </c>
      <c r="E35" s="623">
        <v>280</v>
      </c>
      <c r="F35" s="621">
        <f t="shared" si="8"/>
        <v>70</v>
      </c>
      <c r="G35" s="622">
        <v>800</v>
      </c>
      <c r="H35" s="623">
        <v>1000</v>
      </c>
      <c r="I35" s="624">
        <f t="shared" si="9"/>
        <v>200</v>
      </c>
      <c r="K35" s="29" t="str">
        <f>A35&amp;B35</f>
        <v>MELCNS</v>
      </c>
    </row>
    <row r="36" spans="1:11" ht="15.6">
      <c r="A36" s="625" t="s">
        <v>529</v>
      </c>
      <c r="B36" s="626" t="s">
        <v>532</v>
      </c>
      <c r="C36" s="626" t="s">
        <v>458</v>
      </c>
      <c r="D36" s="628">
        <v>250</v>
      </c>
      <c r="E36" s="628">
        <v>370</v>
      </c>
      <c r="F36" s="629">
        <f t="shared" si="8"/>
        <v>120</v>
      </c>
      <c r="G36" s="630">
        <v>1590</v>
      </c>
      <c r="H36" s="628">
        <v>1990</v>
      </c>
      <c r="I36" s="631">
        <f t="shared" si="9"/>
        <v>400</v>
      </c>
      <c r="K36" s="29" t="str">
        <f>A36&amp;B36</f>
        <v>MELPER</v>
      </c>
    </row>
    <row r="37" spans="1:11" ht="15.6">
      <c r="A37" s="24"/>
      <c r="B37" s="20"/>
      <c r="C37" s="20"/>
      <c r="D37" s="20"/>
      <c r="E37" s="20"/>
      <c r="F37" s="20"/>
      <c r="G37" s="20"/>
      <c r="H37" s="20"/>
      <c r="K37" s="29"/>
    </row>
    <row r="38" spans="1:11" ht="15.6">
      <c r="A38" s="25" t="s">
        <v>547</v>
      </c>
      <c r="B38" s="20"/>
      <c r="C38" s="20"/>
      <c r="D38" s="20"/>
      <c r="E38" s="20"/>
      <c r="F38" s="20"/>
      <c r="G38" s="20"/>
      <c r="H38" s="20"/>
      <c r="K38" s="29"/>
    </row>
    <row r="39" spans="1:11">
      <c r="A39" s="1" t="s">
        <v>548</v>
      </c>
      <c r="K39" s="29"/>
    </row>
    <row r="40" spans="1:11">
      <c r="A40" s="1" t="s">
        <v>549</v>
      </c>
      <c r="I40" s="1" t="s">
        <v>423</v>
      </c>
      <c r="K40" s="29"/>
    </row>
    <row r="41" spans="1:11" ht="15.6">
      <c r="A41" s="610" t="s">
        <v>533</v>
      </c>
      <c r="B41" s="611" t="s">
        <v>534</v>
      </c>
      <c r="C41" s="611" t="s">
        <v>550</v>
      </c>
      <c r="D41" s="612" t="s">
        <v>551</v>
      </c>
      <c r="E41" s="613"/>
      <c r="F41" s="614" t="s">
        <v>552</v>
      </c>
      <c r="G41" s="617" t="s">
        <v>553</v>
      </c>
      <c r="H41" s="616"/>
      <c r="I41" s="617" t="s">
        <v>554</v>
      </c>
      <c r="K41" s="29"/>
    </row>
    <row r="42" spans="1:11" ht="15.6">
      <c r="A42" s="618" t="s">
        <v>529</v>
      </c>
      <c r="B42" s="619" t="s">
        <v>522</v>
      </c>
      <c r="C42" s="619" t="s">
        <v>458</v>
      </c>
      <c r="D42" s="620">
        <v>40</v>
      </c>
      <c r="E42" s="620"/>
      <c r="F42" s="621">
        <v>240</v>
      </c>
      <c r="G42" s="622">
        <v>470</v>
      </c>
      <c r="H42" s="623" t="e">
        <v>#N/A</v>
      </c>
      <c r="I42" s="624">
        <v>140</v>
      </c>
      <c r="K42" s="29"/>
    </row>
    <row r="43" spans="1:11" ht="15.6">
      <c r="A43" s="618" t="s">
        <v>522</v>
      </c>
      <c r="B43" s="619" t="s">
        <v>529</v>
      </c>
      <c r="C43" s="619" t="s">
        <v>458</v>
      </c>
      <c r="D43" s="620">
        <v>40</v>
      </c>
      <c r="E43" s="620"/>
      <c r="F43" s="621">
        <v>240</v>
      </c>
      <c r="G43" s="622">
        <v>470</v>
      </c>
      <c r="H43" s="623" t="e">
        <v>#N/A</v>
      </c>
      <c r="I43" s="624">
        <v>140</v>
      </c>
      <c r="K43" s="29"/>
    </row>
    <row r="44" spans="1:11" ht="15.6">
      <c r="A44" s="24"/>
      <c r="B44" s="20"/>
      <c r="C44" s="20"/>
      <c r="D44" s="20"/>
      <c r="E44" s="20"/>
      <c r="F44" s="20"/>
      <c r="G44" s="20"/>
      <c r="H44" s="20"/>
      <c r="K44" s="29"/>
    </row>
    <row r="45" spans="1:11" ht="15.6">
      <c r="A45" s="27" t="s">
        <v>555</v>
      </c>
      <c r="B45" s="20"/>
      <c r="C45" s="20"/>
      <c r="D45" s="20"/>
      <c r="E45" s="20"/>
      <c r="F45" s="20"/>
      <c r="G45" s="20"/>
      <c r="H45" s="20"/>
    </row>
    <row r="46" spans="1:11" ht="15.6">
      <c r="A46" s="28" t="s">
        <v>556</v>
      </c>
      <c r="B46" s="20"/>
      <c r="C46" s="20"/>
      <c r="D46" s="20"/>
      <c r="E46" s="20"/>
      <c r="F46" s="20"/>
      <c r="G46" s="20"/>
      <c r="H46" s="20"/>
    </row>
    <row r="47" spans="1:11" ht="30">
      <c r="A47" s="8" t="s">
        <v>557</v>
      </c>
      <c r="B47" s="8" t="s">
        <v>558</v>
      </c>
      <c r="C47" s="8" t="s">
        <v>559</v>
      </c>
      <c r="D47" s="20"/>
      <c r="E47" s="20"/>
      <c r="F47" s="20"/>
      <c r="G47" s="20"/>
      <c r="H47" s="20"/>
    </row>
    <row r="48" spans="1:11" ht="15.6">
      <c r="A48" s="8" t="s">
        <v>83</v>
      </c>
      <c r="B48" s="8" t="s">
        <v>560</v>
      </c>
      <c r="C48" s="8" t="s">
        <v>561</v>
      </c>
      <c r="D48" s="20"/>
      <c r="E48" s="20"/>
      <c r="F48" s="20"/>
      <c r="G48" s="20"/>
      <c r="H48" s="20"/>
    </row>
    <row r="49" spans="1:8" ht="15.6">
      <c r="A49" s="19"/>
      <c r="B49" s="20"/>
      <c r="C49" s="20"/>
      <c r="D49" s="20"/>
      <c r="E49" s="20"/>
      <c r="F49" s="20"/>
      <c r="G49" s="20"/>
      <c r="H49" s="20"/>
    </row>
    <row r="50" spans="1:8" ht="30">
      <c r="A50" s="8" t="s">
        <v>562</v>
      </c>
      <c r="B50" s="8" t="s">
        <v>558</v>
      </c>
      <c r="C50" s="8" t="s">
        <v>563</v>
      </c>
      <c r="D50" s="20"/>
      <c r="E50" s="20"/>
      <c r="F50" s="20"/>
      <c r="G50" s="20"/>
      <c r="H50" s="20"/>
    </row>
    <row r="51" spans="1:8" ht="15.6">
      <c r="A51" s="8" t="s">
        <v>83</v>
      </c>
      <c r="B51" s="8" t="s">
        <v>564</v>
      </c>
      <c r="C51" s="8" t="s">
        <v>96</v>
      </c>
      <c r="D51" s="20"/>
      <c r="E51" s="20"/>
      <c r="F51" s="20"/>
      <c r="G51" s="20"/>
      <c r="H51" s="20"/>
    </row>
    <row r="53" spans="1:8" ht="30">
      <c r="A53" s="8" t="s">
        <v>565</v>
      </c>
      <c r="B53" s="8" t="s">
        <v>558</v>
      </c>
      <c r="C53" s="8" t="s">
        <v>559</v>
      </c>
    </row>
    <row r="54" spans="1:8" ht="45">
      <c r="A54" s="8" t="s">
        <v>83</v>
      </c>
      <c r="B54" s="8" t="s">
        <v>566</v>
      </c>
      <c r="C54" s="8" t="s">
        <v>567</v>
      </c>
    </row>
    <row r="56" spans="1:8" ht="15.6">
      <c r="A56" s="28" t="s">
        <v>568</v>
      </c>
    </row>
  </sheetData>
  <phoneticPr fontId="42" type="noConversion"/>
  <pageMargins left="0.71" right="0.71" top="0.75" bottom="0.75" header="0.31" footer="0.31"/>
  <pageSetup paperSize="9"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31"/>
  <sheetViews>
    <sheetView view="pageBreakPreview" zoomScale="60" zoomScaleNormal="100" workbookViewId="0">
      <selection activeCell="K10" sqref="K10:K11"/>
    </sheetView>
  </sheetViews>
  <sheetFormatPr defaultColWidth="8" defaultRowHeight="15.6"/>
  <cols>
    <col min="1" max="1" width="29.09765625" style="387" customWidth="1"/>
    <col min="2" max="2" width="14" style="387" customWidth="1"/>
    <col min="3" max="3" width="14.59765625" style="387" customWidth="1"/>
    <col min="4" max="4" width="15.59765625" style="387" customWidth="1"/>
    <col min="5" max="6" width="16.59765625" style="387" customWidth="1"/>
    <col min="7" max="7" width="14.59765625" style="387" customWidth="1"/>
    <col min="8" max="8" width="15.5" style="387" customWidth="1"/>
    <col min="9" max="9" width="14.59765625" style="387" customWidth="1"/>
    <col min="10" max="11" width="15.09765625" style="387" customWidth="1"/>
    <col min="12" max="12" width="15" style="387" customWidth="1"/>
    <col min="13" max="16384" width="8" style="387"/>
  </cols>
  <sheetData>
    <row r="1" spans="1:12" ht="36" customHeight="1">
      <c r="A1" s="391" t="s">
        <v>569</v>
      </c>
      <c r="K1" s="387" t="s">
        <v>570</v>
      </c>
    </row>
    <row r="2" spans="1:12" ht="45.6" customHeight="1">
      <c r="A2" s="392" t="s">
        <v>571</v>
      </c>
      <c r="B2" s="392"/>
      <c r="C2" s="393" t="s">
        <v>572</v>
      </c>
      <c r="D2" s="394" t="s">
        <v>573</v>
      </c>
      <c r="E2" s="395" t="s">
        <v>574</v>
      </c>
      <c r="F2" s="396" t="s">
        <v>575</v>
      </c>
      <c r="G2" s="397" t="s">
        <v>576</v>
      </c>
      <c r="H2" s="397" t="s">
        <v>577</v>
      </c>
      <c r="I2" s="396" t="s">
        <v>578</v>
      </c>
      <c r="J2" s="444" t="s">
        <v>579</v>
      </c>
      <c r="K2" s="477" t="s">
        <v>580</v>
      </c>
      <c r="L2" s="396" t="s">
        <v>581</v>
      </c>
    </row>
    <row r="3" spans="1:12" ht="19.350000000000001" customHeight="1">
      <c r="A3" s="398" t="s">
        <v>83</v>
      </c>
      <c r="B3" s="398"/>
      <c r="C3" s="399" t="s">
        <v>582</v>
      </c>
      <c r="D3" s="400" t="s">
        <v>583</v>
      </c>
      <c r="E3" s="401" t="s">
        <v>584</v>
      </c>
      <c r="F3" s="402" t="s">
        <v>585</v>
      </c>
      <c r="G3" s="400" t="s">
        <v>107</v>
      </c>
      <c r="H3" s="400" t="s">
        <v>104</v>
      </c>
      <c r="I3" s="402" t="s">
        <v>586</v>
      </c>
      <c r="J3" s="467" t="s">
        <v>96</v>
      </c>
      <c r="K3" s="401" t="s">
        <v>94</v>
      </c>
      <c r="L3" s="402" t="s">
        <v>92</v>
      </c>
    </row>
    <row r="4" spans="1:12" ht="18.600000000000001" customHeight="1">
      <c r="A4" s="398" t="s">
        <v>587</v>
      </c>
      <c r="B4" s="398"/>
      <c r="C4" s="399" t="s">
        <v>588</v>
      </c>
      <c r="D4" s="400" t="s">
        <v>588</v>
      </c>
      <c r="E4" s="401" t="s">
        <v>588</v>
      </c>
      <c r="F4" s="402" t="s">
        <v>588</v>
      </c>
      <c r="G4" s="400" t="s">
        <v>589</v>
      </c>
      <c r="H4" s="400" t="s">
        <v>589</v>
      </c>
      <c r="I4" s="402" t="s">
        <v>589</v>
      </c>
      <c r="J4" s="467" t="s">
        <v>590</v>
      </c>
      <c r="K4" s="401" t="s">
        <v>590</v>
      </c>
      <c r="L4" s="402" t="s">
        <v>590</v>
      </c>
    </row>
    <row r="5" spans="1:12" ht="48.6" customHeight="1">
      <c r="A5" s="403" t="s">
        <v>591</v>
      </c>
      <c r="B5" s="404"/>
      <c r="C5" s="257" t="s">
        <v>592</v>
      </c>
      <c r="D5" s="405" t="s">
        <v>593</v>
      </c>
      <c r="E5" s="406" t="s">
        <v>593</v>
      </c>
      <c r="F5" s="407" t="s">
        <v>593</v>
      </c>
      <c r="G5" s="405" t="s">
        <v>593</v>
      </c>
      <c r="H5" s="405" t="s">
        <v>593</v>
      </c>
      <c r="I5" s="407" t="s">
        <v>593</v>
      </c>
      <c r="J5" s="453" t="s">
        <v>593</v>
      </c>
      <c r="K5" s="405" t="s">
        <v>593</v>
      </c>
      <c r="L5" s="407" t="s">
        <v>593</v>
      </c>
    </row>
    <row r="6" spans="1:12" ht="18.600000000000001" customHeight="1">
      <c r="A6" s="398" t="s">
        <v>594</v>
      </c>
      <c r="B6" s="398"/>
      <c r="C6" s="408">
        <v>300</v>
      </c>
      <c r="D6" s="409">
        <v>200</v>
      </c>
      <c r="E6" s="409">
        <v>100</v>
      </c>
      <c r="F6" s="410">
        <v>0</v>
      </c>
      <c r="G6" s="409">
        <v>200</v>
      </c>
      <c r="H6" s="409">
        <v>100</v>
      </c>
      <c r="I6" s="410">
        <v>0</v>
      </c>
      <c r="J6" s="454">
        <v>200</v>
      </c>
      <c r="K6" s="409">
        <v>100</v>
      </c>
      <c r="L6" s="410">
        <v>0</v>
      </c>
    </row>
    <row r="7" spans="1:12" ht="18.600000000000001" customHeight="1">
      <c r="A7" s="398" t="s">
        <v>595</v>
      </c>
      <c r="B7" s="398"/>
      <c r="C7" s="399" t="s">
        <v>596</v>
      </c>
      <c r="D7" s="400" t="s">
        <v>596</v>
      </c>
      <c r="E7" s="411">
        <v>385</v>
      </c>
      <c r="F7" s="412">
        <v>385</v>
      </c>
      <c r="G7" s="413" t="s">
        <v>596</v>
      </c>
      <c r="H7" s="413">
        <v>385</v>
      </c>
      <c r="I7" s="411">
        <v>385</v>
      </c>
      <c r="J7" s="478" t="s">
        <v>596</v>
      </c>
      <c r="K7" s="411">
        <v>385</v>
      </c>
      <c r="L7" s="412">
        <v>385</v>
      </c>
    </row>
    <row r="8" spans="1:12" ht="18.600000000000001" customHeight="1">
      <c r="A8" s="398" t="s">
        <v>597</v>
      </c>
      <c r="B8" s="398"/>
      <c r="C8" s="414" t="s">
        <v>598</v>
      </c>
      <c r="D8" s="415" t="s">
        <v>598</v>
      </c>
      <c r="E8" s="416" t="s">
        <v>598</v>
      </c>
      <c r="F8" s="417" t="s">
        <v>598</v>
      </c>
      <c r="G8" s="415" t="s">
        <v>598</v>
      </c>
      <c r="H8" s="415" t="s">
        <v>598</v>
      </c>
      <c r="I8" s="415" t="s">
        <v>598</v>
      </c>
      <c r="J8" s="465" t="s">
        <v>598</v>
      </c>
      <c r="K8" s="416" t="s">
        <v>598</v>
      </c>
      <c r="L8" s="417" t="s">
        <v>598</v>
      </c>
    </row>
    <row r="9" spans="1:12" s="388" customFormat="1" ht="16.350000000000001" customHeight="1">
      <c r="A9" s="418" t="s">
        <v>599</v>
      </c>
      <c r="B9" s="418"/>
      <c r="C9" s="419" t="s">
        <v>600</v>
      </c>
      <c r="D9" s="415" t="s">
        <v>600</v>
      </c>
      <c r="E9" s="416" t="s">
        <v>600</v>
      </c>
      <c r="F9" s="420" t="s">
        <v>600</v>
      </c>
      <c r="G9" s="415" t="s">
        <v>600</v>
      </c>
      <c r="H9" s="415" t="s">
        <v>600</v>
      </c>
      <c r="I9" s="420" t="s">
        <v>600</v>
      </c>
      <c r="J9" s="465" t="s">
        <v>600</v>
      </c>
      <c r="K9" s="416" t="s">
        <v>600</v>
      </c>
      <c r="L9" s="420" t="s">
        <v>600</v>
      </c>
    </row>
    <row r="10" spans="1:12" ht="20.100000000000001" customHeight="1">
      <c r="A10" s="421" t="s">
        <v>601</v>
      </c>
      <c r="B10" s="398"/>
      <c r="C10" s="422">
        <v>0</v>
      </c>
      <c r="D10" s="423">
        <v>0</v>
      </c>
      <c r="E10" s="424">
        <v>0</v>
      </c>
      <c r="F10" s="425">
        <v>0</v>
      </c>
      <c r="G10" s="423">
        <v>0</v>
      </c>
      <c r="H10" s="426">
        <v>0</v>
      </c>
      <c r="I10" s="423">
        <v>0</v>
      </c>
      <c r="J10" s="422">
        <v>0</v>
      </c>
      <c r="K10" s="424">
        <v>0</v>
      </c>
      <c r="L10" s="425">
        <v>0</v>
      </c>
    </row>
    <row r="11" spans="1:12" ht="19.350000000000001" customHeight="1">
      <c r="A11" s="398" t="s">
        <v>602</v>
      </c>
      <c r="B11" s="398"/>
      <c r="C11" s="399" t="s">
        <v>596</v>
      </c>
      <c r="D11" s="400" t="s">
        <v>603</v>
      </c>
      <c r="E11" s="401" t="s">
        <v>603</v>
      </c>
      <c r="F11" s="402" t="s">
        <v>603</v>
      </c>
      <c r="G11" s="400" t="s">
        <v>603</v>
      </c>
      <c r="H11" s="400" t="s">
        <v>603</v>
      </c>
      <c r="I11" s="402" t="s">
        <v>603</v>
      </c>
      <c r="J11" s="467" t="s">
        <v>603</v>
      </c>
      <c r="K11" s="401" t="s">
        <v>603</v>
      </c>
      <c r="L11" s="402" t="s">
        <v>603</v>
      </c>
    </row>
    <row r="12" spans="1:12" ht="16.350000000000001" customHeight="1">
      <c r="A12" s="398" t="s">
        <v>604</v>
      </c>
      <c r="B12" s="398"/>
      <c r="C12" s="427">
        <v>0</v>
      </c>
      <c r="D12" s="428">
        <v>0.5</v>
      </c>
      <c r="E12" s="429">
        <v>0.8</v>
      </c>
      <c r="F12" s="430">
        <v>1</v>
      </c>
      <c r="G12" s="431">
        <v>1</v>
      </c>
      <c r="H12" s="428">
        <v>1</v>
      </c>
      <c r="I12" s="430">
        <v>1.1499999999999999</v>
      </c>
      <c r="J12" s="468">
        <v>1.1499999999999999</v>
      </c>
      <c r="K12" s="469">
        <v>1.25</v>
      </c>
      <c r="L12" s="430">
        <v>1.3</v>
      </c>
    </row>
    <row r="13" spans="1:12" ht="47.85" customHeight="1">
      <c r="A13" s="398" t="s">
        <v>605</v>
      </c>
      <c r="B13" s="398"/>
      <c r="C13" s="399" t="s">
        <v>596</v>
      </c>
      <c r="D13" s="1538" t="s">
        <v>606</v>
      </c>
      <c r="E13" s="1538"/>
      <c r="F13" s="432" t="s">
        <v>607</v>
      </c>
      <c r="G13" s="433" t="s">
        <v>596</v>
      </c>
      <c r="H13" s="434" t="s">
        <v>603</v>
      </c>
      <c r="I13" s="479" t="s">
        <v>603</v>
      </c>
      <c r="J13" s="448" t="s">
        <v>596</v>
      </c>
      <c r="K13" s="480" t="s">
        <v>596</v>
      </c>
      <c r="L13" s="451" t="s">
        <v>596</v>
      </c>
    </row>
    <row r="14" spans="1:12" ht="16.350000000000001" customHeight="1">
      <c r="A14" s="398" t="s">
        <v>608</v>
      </c>
      <c r="B14" s="398"/>
      <c r="C14" s="399" t="s">
        <v>596</v>
      </c>
      <c r="D14" s="400" t="s">
        <v>609</v>
      </c>
      <c r="E14" s="401" t="s">
        <v>609</v>
      </c>
      <c r="F14" s="402" t="s">
        <v>609</v>
      </c>
      <c r="G14" s="400" t="s">
        <v>609</v>
      </c>
      <c r="H14" s="400" t="s">
        <v>609</v>
      </c>
      <c r="I14" s="402" t="s">
        <v>609</v>
      </c>
      <c r="J14" s="467" t="s">
        <v>609</v>
      </c>
      <c r="K14" s="401" t="s">
        <v>609</v>
      </c>
      <c r="L14" s="402" t="s">
        <v>609</v>
      </c>
    </row>
    <row r="15" spans="1:12" ht="16.350000000000001" customHeight="1">
      <c r="A15" s="435" t="s">
        <v>610</v>
      </c>
      <c r="B15" s="435"/>
      <c r="C15" s="436" t="s">
        <v>596</v>
      </c>
      <c r="D15" s="437" t="s">
        <v>611</v>
      </c>
      <c r="E15" s="438" t="s">
        <v>611</v>
      </c>
      <c r="F15" s="439" t="s">
        <v>611</v>
      </c>
      <c r="G15" s="440" t="s">
        <v>611</v>
      </c>
      <c r="H15" s="440" t="s">
        <v>611</v>
      </c>
      <c r="I15" s="481" t="s">
        <v>611</v>
      </c>
      <c r="J15" s="482" t="s">
        <v>611</v>
      </c>
      <c r="K15" s="438" t="s">
        <v>611</v>
      </c>
      <c r="L15" s="439" t="s">
        <v>611</v>
      </c>
    </row>
    <row r="16" spans="1:12" ht="16.350000000000001" customHeight="1">
      <c r="A16" s="441"/>
      <c r="B16" s="441"/>
      <c r="C16" s="442"/>
      <c r="D16" s="442"/>
      <c r="E16" s="442"/>
      <c r="F16" s="442"/>
      <c r="G16" s="442"/>
      <c r="H16" s="442"/>
      <c r="I16" s="442"/>
      <c r="J16" s="442"/>
    </row>
    <row r="17" spans="1:12" ht="43.35" customHeight="1">
      <c r="A17" s="392" t="s">
        <v>612</v>
      </c>
      <c r="B17" s="443"/>
      <c r="C17" s="444" t="s">
        <v>572</v>
      </c>
      <c r="D17" s="394" t="s">
        <v>573</v>
      </c>
      <c r="E17" s="395" t="s">
        <v>574</v>
      </c>
      <c r="F17" s="396" t="s">
        <v>575</v>
      </c>
      <c r="G17" s="445" t="s">
        <v>577</v>
      </c>
      <c r="H17" s="397" t="s">
        <v>613</v>
      </c>
      <c r="I17" s="483" t="s">
        <v>578</v>
      </c>
      <c r="J17" s="444" t="s">
        <v>579</v>
      </c>
      <c r="K17" s="477" t="s">
        <v>580</v>
      </c>
      <c r="L17" s="396" t="s">
        <v>581</v>
      </c>
    </row>
    <row r="18" spans="1:12" ht="21" customHeight="1">
      <c r="A18" s="446" t="s">
        <v>83</v>
      </c>
      <c r="B18" s="447"/>
      <c r="C18" s="448" t="s">
        <v>582</v>
      </c>
      <c r="D18" s="401" t="s">
        <v>583</v>
      </c>
      <c r="E18" s="449" t="s">
        <v>584</v>
      </c>
      <c r="F18" s="450" t="s">
        <v>585</v>
      </c>
      <c r="G18" s="448" t="s">
        <v>107</v>
      </c>
      <c r="H18" s="400" t="s">
        <v>104</v>
      </c>
      <c r="I18" s="484" t="s">
        <v>614</v>
      </c>
      <c r="J18" s="433" t="s">
        <v>96</v>
      </c>
      <c r="K18" s="485" t="s">
        <v>94</v>
      </c>
      <c r="L18" s="450" t="s">
        <v>92</v>
      </c>
    </row>
    <row r="19" spans="1:12" ht="18.600000000000001" customHeight="1">
      <c r="A19" s="398" t="s">
        <v>587</v>
      </c>
      <c r="B19" s="447"/>
      <c r="C19" s="448" t="s">
        <v>588</v>
      </c>
      <c r="D19" s="401" t="s">
        <v>588</v>
      </c>
      <c r="E19" s="401" t="s">
        <v>588</v>
      </c>
      <c r="F19" s="451" t="s">
        <v>588</v>
      </c>
      <c r="G19" s="448" t="s">
        <v>589</v>
      </c>
      <c r="H19" s="400" t="s">
        <v>589</v>
      </c>
      <c r="I19" s="484" t="s">
        <v>589</v>
      </c>
      <c r="J19" s="486" t="s">
        <v>590</v>
      </c>
      <c r="K19" s="480" t="s">
        <v>590</v>
      </c>
      <c r="L19" s="451" t="s">
        <v>590</v>
      </c>
    </row>
    <row r="20" spans="1:12" ht="30.6" customHeight="1">
      <c r="A20" s="418" t="s">
        <v>615</v>
      </c>
      <c r="B20" s="452"/>
      <c r="C20" s="453" t="s">
        <v>616</v>
      </c>
      <c r="D20" s="406" t="s">
        <v>593</v>
      </c>
      <c r="E20" s="406" t="s">
        <v>593</v>
      </c>
      <c r="F20" s="407" t="s">
        <v>593</v>
      </c>
      <c r="G20" s="405" t="s">
        <v>593</v>
      </c>
      <c r="H20" s="405" t="s">
        <v>593</v>
      </c>
      <c r="I20" s="487" t="s">
        <v>593</v>
      </c>
      <c r="J20" s="453" t="s">
        <v>593</v>
      </c>
      <c r="K20" s="405" t="s">
        <v>593</v>
      </c>
      <c r="L20" s="407" t="s">
        <v>593</v>
      </c>
    </row>
    <row r="21" spans="1:12" ht="16.350000000000001" customHeight="1">
      <c r="A21" s="418" t="s">
        <v>594</v>
      </c>
      <c r="B21" s="452"/>
      <c r="C21" s="454">
        <v>60</v>
      </c>
      <c r="D21" s="455">
        <v>40</v>
      </c>
      <c r="E21" s="455">
        <v>20</v>
      </c>
      <c r="F21" s="410">
        <v>0</v>
      </c>
      <c r="G21" s="454">
        <v>40</v>
      </c>
      <c r="H21" s="409">
        <v>20</v>
      </c>
      <c r="I21" s="488">
        <v>0</v>
      </c>
      <c r="J21" s="409">
        <v>40</v>
      </c>
      <c r="K21" s="455">
        <v>20</v>
      </c>
      <c r="L21" s="410">
        <v>0</v>
      </c>
    </row>
    <row r="22" spans="1:12" ht="16.350000000000001" customHeight="1">
      <c r="A22" s="456" t="s">
        <v>595</v>
      </c>
      <c r="B22" s="457"/>
      <c r="C22" s="458" t="s">
        <v>596</v>
      </c>
      <c r="D22" s="400" t="s">
        <v>596</v>
      </c>
      <c r="E22" s="459">
        <v>110</v>
      </c>
      <c r="F22" s="460">
        <v>110</v>
      </c>
      <c r="G22" s="461" t="s">
        <v>596</v>
      </c>
      <c r="H22" s="459">
        <v>110</v>
      </c>
      <c r="I22" s="489">
        <v>110</v>
      </c>
      <c r="J22" s="461" t="s">
        <v>596</v>
      </c>
      <c r="K22" s="459">
        <v>110</v>
      </c>
      <c r="L22" s="460">
        <v>110</v>
      </c>
    </row>
    <row r="23" spans="1:12" ht="18.600000000000001" customHeight="1">
      <c r="A23" s="398" t="s">
        <v>597</v>
      </c>
      <c r="B23" s="462"/>
      <c r="C23" s="463" t="s">
        <v>598</v>
      </c>
      <c r="D23" s="449" t="s">
        <v>598</v>
      </c>
      <c r="E23" s="449" t="s">
        <v>598</v>
      </c>
      <c r="F23" s="434" t="s">
        <v>598</v>
      </c>
      <c r="G23" s="463" t="s">
        <v>598</v>
      </c>
      <c r="H23" s="449" t="s">
        <v>598</v>
      </c>
      <c r="I23" s="434" t="s">
        <v>598</v>
      </c>
      <c r="J23" s="463" t="s">
        <v>598</v>
      </c>
      <c r="K23" s="449" t="s">
        <v>598</v>
      </c>
      <c r="L23" s="490" t="s">
        <v>598</v>
      </c>
    </row>
    <row r="24" spans="1:12" s="389" customFormat="1" ht="16.350000000000001" customHeight="1">
      <c r="A24" s="418" t="s">
        <v>599</v>
      </c>
      <c r="B24" s="464"/>
      <c r="C24" s="465" t="s">
        <v>617</v>
      </c>
      <c r="D24" s="415" t="s">
        <v>600</v>
      </c>
      <c r="E24" s="416" t="s">
        <v>600</v>
      </c>
      <c r="F24" s="420" t="s">
        <v>600</v>
      </c>
      <c r="G24" s="465" t="s">
        <v>600</v>
      </c>
      <c r="H24" s="416" t="s">
        <v>600</v>
      </c>
      <c r="I24" s="417" t="s">
        <v>600</v>
      </c>
      <c r="J24" s="465" t="s">
        <v>600</v>
      </c>
      <c r="K24" s="416" t="s">
        <v>600</v>
      </c>
      <c r="L24" s="420" t="s">
        <v>600</v>
      </c>
    </row>
    <row r="25" spans="1:12" s="390" customFormat="1" ht="16.350000000000001" customHeight="1">
      <c r="A25" s="418" t="s">
        <v>601</v>
      </c>
      <c r="B25" s="466"/>
      <c r="C25" s="422">
        <v>0</v>
      </c>
      <c r="D25" s="424">
        <v>0</v>
      </c>
      <c r="E25" s="424">
        <v>0</v>
      </c>
      <c r="F25" s="423">
        <v>0</v>
      </c>
      <c r="G25" s="422">
        <v>0</v>
      </c>
      <c r="H25" s="424">
        <v>0</v>
      </c>
      <c r="I25" s="423">
        <v>0</v>
      </c>
      <c r="J25" s="422">
        <v>0</v>
      </c>
      <c r="K25" s="424">
        <v>0</v>
      </c>
      <c r="L25" s="425">
        <v>0</v>
      </c>
    </row>
    <row r="26" spans="1:12" ht="16.350000000000001" customHeight="1">
      <c r="A26" s="456" t="s">
        <v>602</v>
      </c>
      <c r="B26" s="457"/>
      <c r="C26" s="458" t="s">
        <v>596</v>
      </c>
      <c r="D26" s="401" t="s">
        <v>603</v>
      </c>
      <c r="E26" s="401" t="s">
        <v>603</v>
      </c>
      <c r="F26" s="402" t="s">
        <v>603</v>
      </c>
      <c r="G26" s="467" t="s">
        <v>603</v>
      </c>
      <c r="H26" s="401" t="s">
        <v>603</v>
      </c>
      <c r="I26" s="491" t="s">
        <v>603</v>
      </c>
      <c r="J26" s="467" t="s">
        <v>603</v>
      </c>
      <c r="K26" s="401" t="s">
        <v>603</v>
      </c>
      <c r="L26" s="402" t="s">
        <v>603</v>
      </c>
    </row>
    <row r="27" spans="1:12" ht="16.350000000000001" customHeight="1">
      <c r="A27" s="456" t="s">
        <v>604</v>
      </c>
      <c r="B27" s="457"/>
      <c r="C27" s="468">
        <v>0</v>
      </c>
      <c r="D27" s="429">
        <v>0.5</v>
      </c>
      <c r="E27" s="429">
        <v>0.8</v>
      </c>
      <c r="F27" s="430">
        <v>1</v>
      </c>
      <c r="G27" s="468">
        <v>1</v>
      </c>
      <c r="H27" s="469">
        <v>1</v>
      </c>
      <c r="I27" s="492">
        <v>1.1499999999999999</v>
      </c>
      <c r="J27" s="468">
        <v>1.1499999999999999</v>
      </c>
      <c r="K27" s="469">
        <v>1.25</v>
      </c>
      <c r="L27" s="430">
        <v>1.3</v>
      </c>
    </row>
    <row r="28" spans="1:12" ht="44.85" customHeight="1">
      <c r="A28" s="456" t="s">
        <v>605</v>
      </c>
      <c r="B28" s="457"/>
      <c r="C28" s="458" t="s">
        <v>596</v>
      </c>
      <c r="D28" s="1539" t="s">
        <v>618</v>
      </c>
      <c r="E28" s="1540"/>
      <c r="F28" s="432" t="s">
        <v>607</v>
      </c>
      <c r="G28" s="458" t="s">
        <v>596</v>
      </c>
      <c r="H28" s="449" t="s">
        <v>603</v>
      </c>
      <c r="I28" s="490" t="s">
        <v>603</v>
      </c>
      <c r="J28" s="448" t="s">
        <v>596</v>
      </c>
      <c r="K28" s="480" t="s">
        <v>596</v>
      </c>
      <c r="L28" s="451" t="s">
        <v>596</v>
      </c>
    </row>
    <row r="29" spans="1:12" ht="16.350000000000001" customHeight="1">
      <c r="A29" s="470" t="s">
        <v>608</v>
      </c>
      <c r="B29" s="447"/>
      <c r="C29" s="448" t="s">
        <v>596</v>
      </c>
      <c r="D29" s="401" t="s">
        <v>609</v>
      </c>
      <c r="E29" s="401" t="s">
        <v>609</v>
      </c>
      <c r="F29" s="402" t="s">
        <v>609</v>
      </c>
      <c r="G29" s="467" t="s">
        <v>609</v>
      </c>
      <c r="H29" s="467" t="s">
        <v>609</v>
      </c>
      <c r="I29" s="491" t="s">
        <v>609</v>
      </c>
      <c r="J29" s="467" t="s">
        <v>609</v>
      </c>
      <c r="K29" s="401" t="s">
        <v>609</v>
      </c>
      <c r="L29" s="402" t="s">
        <v>609</v>
      </c>
    </row>
    <row r="30" spans="1:12" ht="16.5" hidden="1" customHeight="1">
      <c r="A30" s="471" t="s">
        <v>619</v>
      </c>
      <c r="B30" s="472"/>
      <c r="C30" s="473" t="s">
        <v>596</v>
      </c>
      <c r="D30" s="438" t="s">
        <v>611</v>
      </c>
      <c r="E30" s="438" t="s">
        <v>611</v>
      </c>
      <c r="F30" s="439" t="s">
        <v>611</v>
      </c>
      <c r="G30" s="474" t="s">
        <v>611</v>
      </c>
      <c r="H30" s="474" t="s">
        <v>611</v>
      </c>
      <c r="I30" s="493" t="s">
        <v>611</v>
      </c>
      <c r="J30" s="482" t="s">
        <v>611</v>
      </c>
      <c r="K30" s="438" t="s">
        <v>611</v>
      </c>
      <c r="L30" s="439" t="s">
        <v>611</v>
      </c>
    </row>
    <row r="31" spans="1:12">
      <c r="A31" s="475" t="s">
        <v>610</v>
      </c>
      <c r="B31" s="476"/>
      <c r="C31" s="473" t="s">
        <v>596</v>
      </c>
      <c r="D31" s="438" t="s">
        <v>611</v>
      </c>
      <c r="E31" s="438" t="s">
        <v>611</v>
      </c>
      <c r="F31" s="439" t="s">
        <v>611</v>
      </c>
      <c r="G31" s="474" t="s">
        <v>611</v>
      </c>
      <c r="H31" s="474" t="s">
        <v>611</v>
      </c>
      <c r="I31" s="493" t="s">
        <v>611</v>
      </c>
      <c r="J31" s="482" t="s">
        <v>611</v>
      </c>
      <c r="K31" s="438" t="s">
        <v>611</v>
      </c>
      <c r="L31" s="439" t="s">
        <v>611</v>
      </c>
    </row>
  </sheetData>
  <mergeCells count="2">
    <mergeCell ref="D13:E13"/>
    <mergeCell ref="D28:E28"/>
  </mergeCells>
  <phoneticPr fontId="42" type="noConversion"/>
  <printOptions horizontalCentered="1"/>
  <pageMargins left="0.2" right="0.2" top="0.2" bottom="0.2" header="0.31" footer="0.31"/>
  <pageSetup paperSize="9" scale="68" orientation="landscape" r:id="rId1"/>
  <headerFooter alignWithMargins="0">
    <oddFooter>&amp;L&amp;F &amp;A&amp;C&amp;P of 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"/>
  <sheetViews>
    <sheetView view="pageBreakPreview" topLeftCell="A40" zoomScaleNormal="100" zoomScaleSheetLayoutView="100" workbookViewId="0">
      <selection activeCell="A48" sqref="A48:XFD53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871" t="e">
        <f>#REF!</f>
        <v>#REF!</v>
      </c>
      <c r="P8" s="38"/>
      <c r="Q8" s="36" t="e">
        <f>#REF!</f>
        <v>#REF!</v>
      </c>
      <c r="R8" s="38"/>
    </row>
    <row r="9" spans="1:18" ht="21" customHeight="1">
      <c r="A9" s="83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085" t="s">
        <v>68</v>
      </c>
      <c r="Q9" s="81" t="s">
        <v>69</v>
      </c>
      <c r="R9" s="82"/>
    </row>
    <row r="10" spans="1:18" ht="18.600000000000001" customHeight="1">
      <c r="A10" s="644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9"/>
      <c r="J10" s="1090" t="s">
        <v>76</v>
      </c>
      <c r="K10" s="1092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086"/>
      <c r="Q10" s="354"/>
      <c r="R10" s="43"/>
    </row>
    <row r="11" spans="1:18" ht="27" thickBot="1">
      <c r="A11" s="820"/>
      <c r="B11" s="634"/>
      <c r="C11" s="634"/>
      <c r="D11" s="821"/>
      <c r="E11" s="822" t="s">
        <v>82</v>
      </c>
      <c r="F11" s="823" t="s">
        <v>83</v>
      </c>
      <c r="G11" s="822" t="s">
        <v>82</v>
      </c>
      <c r="H11" s="823" t="s">
        <v>83</v>
      </c>
      <c r="I11" s="824" t="s">
        <v>84</v>
      </c>
      <c r="J11" s="1091"/>
      <c r="K11" s="1093"/>
      <c r="L11" s="636" t="s">
        <v>85</v>
      </c>
      <c r="M11" s="825" t="s">
        <v>86</v>
      </c>
      <c r="N11" s="634" t="s">
        <v>86</v>
      </c>
      <c r="O11" s="825" t="s">
        <v>87</v>
      </c>
      <c r="P11" s="1087"/>
      <c r="Q11" s="826" t="s">
        <v>88</v>
      </c>
      <c r="R11" s="635" t="s">
        <v>89</v>
      </c>
    </row>
    <row r="12" spans="1:18" ht="20.100000000000001" customHeight="1">
      <c r="A12" s="359">
        <v>1</v>
      </c>
      <c r="B12" s="1095" t="s">
        <v>219</v>
      </c>
      <c r="C12" s="1095" t="s">
        <v>61</v>
      </c>
      <c r="D12" s="783" t="s">
        <v>91</v>
      </c>
      <c r="E12" s="675">
        <v>6268.2000000000007</v>
      </c>
      <c r="F12" s="827" t="s">
        <v>92</v>
      </c>
      <c r="G12" s="675">
        <f>J12*0.93</f>
        <v>6510</v>
      </c>
      <c r="H12" s="827" t="s">
        <v>92</v>
      </c>
      <c r="I12" s="749">
        <f>G12/E12-1</f>
        <v>3.8575667655786239E-2</v>
      </c>
      <c r="J12" s="828">
        <v>7000</v>
      </c>
      <c r="K12" s="711">
        <f>J12*0.6</f>
        <v>4200</v>
      </c>
      <c r="L12" s="829">
        <v>0</v>
      </c>
      <c r="M12" s="785">
        <v>0</v>
      </c>
      <c r="N12" s="829">
        <v>56</v>
      </c>
      <c r="O12" s="790" t="e">
        <f t="shared" ref="O12:O43" si="0">(G12-L12-M12+N12)*$O$8</f>
        <v>#REF!</v>
      </c>
      <c r="P12" s="791">
        <f t="shared" ref="P12:P27" si="1">P28+200</f>
        <v>3900</v>
      </c>
      <c r="Q12" s="1094" t="e">
        <f>#REF!</f>
        <v>#REF!</v>
      </c>
      <c r="R12" s="1099" t="e">
        <f>#REF!</f>
        <v>#REF!</v>
      </c>
    </row>
    <row r="13" spans="1:18" ht="20.100000000000001" customHeight="1">
      <c r="A13" s="359">
        <f>A12+1</f>
        <v>2</v>
      </c>
      <c r="B13" s="1095"/>
      <c r="C13" s="1095"/>
      <c r="D13" s="339" t="s">
        <v>93</v>
      </c>
      <c r="E13" s="318">
        <v>4687.2</v>
      </c>
      <c r="F13" s="50" t="s">
        <v>94</v>
      </c>
      <c r="G13" s="318">
        <f t="shared" ref="G13:G43" si="2">J13*0.93</f>
        <v>4687.2</v>
      </c>
      <c r="H13" s="50" t="s">
        <v>94</v>
      </c>
      <c r="I13" s="734">
        <f t="shared" ref="I13:I43" si="3">G13/E13-1</f>
        <v>0</v>
      </c>
      <c r="J13" s="797">
        <v>5040</v>
      </c>
      <c r="K13" s="639">
        <f t="shared" ref="K13:K41" si="4">J13*0.6</f>
        <v>3024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77">
        <f t="shared" si="1"/>
        <v>2800</v>
      </c>
      <c r="Q13" s="1094"/>
      <c r="R13" s="1099"/>
    </row>
    <row r="14" spans="1:18" ht="20.100000000000001" customHeight="1">
      <c r="A14" s="360">
        <v>3</v>
      </c>
      <c r="B14" s="1095"/>
      <c r="C14" s="1095"/>
      <c r="D14" s="637" t="s">
        <v>95</v>
      </c>
      <c r="E14" s="314">
        <v>3701.4</v>
      </c>
      <c r="F14" s="717" t="s">
        <v>96</v>
      </c>
      <c r="G14" s="314">
        <f t="shared" si="2"/>
        <v>3701.4</v>
      </c>
      <c r="H14" s="717" t="s">
        <v>96</v>
      </c>
      <c r="I14" s="741">
        <f t="shared" si="3"/>
        <v>0</v>
      </c>
      <c r="J14" s="799">
        <v>3980</v>
      </c>
      <c r="K14" s="642">
        <f t="shared" si="4"/>
        <v>2388</v>
      </c>
      <c r="L14" s="638">
        <v>0</v>
      </c>
      <c r="M14" s="333">
        <v>0</v>
      </c>
      <c r="N14" s="638">
        <v>56</v>
      </c>
      <c r="O14" s="334" t="e">
        <f t="shared" si="0"/>
        <v>#REF!</v>
      </c>
      <c r="P14" s="78">
        <f t="shared" si="1"/>
        <v>2350</v>
      </c>
      <c r="Q14" s="1094"/>
      <c r="R14" s="1099"/>
    </row>
    <row r="15" spans="1:18" ht="20.100000000000001" customHeight="1">
      <c r="A15" s="360">
        <v>4</v>
      </c>
      <c r="B15" s="1095"/>
      <c r="C15" s="1095"/>
      <c r="D15" s="719" t="s">
        <v>97</v>
      </c>
      <c r="E15" s="652">
        <v>4501.2</v>
      </c>
      <c r="F15" s="655" t="s">
        <v>98</v>
      </c>
      <c r="G15" s="652">
        <f t="shared" si="2"/>
        <v>4770.9000000000005</v>
      </c>
      <c r="H15" s="655" t="s">
        <v>98</v>
      </c>
      <c r="I15" s="748">
        <f t="shared" si="3"/>
        <v>5.9917355371901015E-2</v>
      </c>
      <c r="J15" s="792">
        <v>5130</v>
      </c>
      <c r="K15" s="518">
        <f t="shared" si="4"/>
        <v>3078</v>
      </c>
      <c r="L15" s="719">
        <v>0</v>
      </c>
      <c r="M15" s="720">
        <v>0</v>
      </c>
      <c r="N15" s="719">
        <v>56</v>
      </c>
      <c r="O15" s="519" t="e">
        <f t="shared" si="0"/>
        <v>#REF!</v>
      </c>
      <c r="P15" s="730">
        <f t="shared" si="1"/>
        <v>2800</v>
      </c>
      <c r="Q15" s="1094"/>
      <c r="R15" s="1099"/>
    </row>
    <row r="16" spans="1:18" ht="20.100000000000001" customHeight="1">
      <c r="A16" s="359">
        <v>5</v>
      </c>
      <c r="B16" s="1095"/>
      <c r="C16" s="1095"/>
      <c r="D16" s="723" t="s">
        <v>100</v>
      </c>
      <c r="E16" s="654">
        <v>3682.8</v>
      </c>
      <c r="F16" s="656" t="s">
        <v>101</v>
      </c>
      <c r="G16" s="654">
        <f t="shared" si="2"/>
        <v>3943.2000000000003</v>
      </c>
      <c r="H16" s="656" t="s">
        <v>101</v>
      </c>
      <c r="I16" s="750">
        <f t="shared" si="3"/>
        <v>7.0707070707070718E-2</v>
      </c>
      <c r="J16" s="787">
        <v>4240</v>
      </c>
      <c r="K16" s="523">
        <f t="shared" si="4"/>
        <v>2544</v>
      </c>
      <c r="L16" s="724">
        <v>0</v>
      </c>
      <c r="M16" s="725">
        <v>0</v>
      </c>
      <c r="N16" s="724">
        <v>56</v>
      </c>
      <c r="O16" s="524" t="e">
        <f t="shared" si="0"/>
        <v>#REF!</v>
      </c>
      <c r="P16" s="541">
        <f t="shared" si="1"/>
        <v>2300</v>
      </c>
      <c r="Q16" s="1094"/>
      <c r="R16" s="1099"/>
    </row>
    <row r="17" spans="1:18" ht="20.100000000000001" customHeight="1">
      <c r="A17" s="360">
        <f>A16+1</f>
        <v>6</v>
      </c>
      <c r="B17" s="1095"/>
      <c r="C17" s="1095"/>
      <c r="D17" s="47" t="s">
        <v>103</v>
      </c>
      <c r="E17" s="318">
        <v>2976</v>
      </c>
      <c r="F17" s="319" t="s">
        <v>104</v>
      </c>
      <c r="G17" s="318">
        <f t="shared" si="2"/>
        <v>2976</v>
      </c>
      <c r="H17" s="319" t="s">
        <v>104</v>
      </c>
      <c r="I17" s="734">
        <f t="shared" si="3"/>
        <v>0</v>
      </c>
      <c r="J17" s="797">
        <v>3200</v>
      </c>
      <c r="K17" s="639">
        <f t="shared" si="4"/>
        <v>1920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341">
        <f t="shared" si="1"/>
        <v>1800</v>
      </c>
      <c r="Q17" s="1094"/>
      <c r="R17" s="1099"/>
    </row>
    <row r="18" spans="1:18" ht="20.100000000000001" customHeight="1">
      <c r="A18" s="360">
        <v>7</v>
      </c>
      <c r="B18" s="1095"/>
      <c r="C18" s="1095"/>
      <c r="D18" s="49" t="s">
        <v>106</v>
      </c>
      <c r="E18" s="314">
        <v>2380.8000000000002</v>
      </c>
      <c r="F18" s="320" t="s">
        <v>107</v>
      </c>
      <c r="G18" s="314">
        <f t="shared" si="2"/>
        <v>2380.8000000000002</v>
      </c>
      <c r="H18" s="320" t="s">
        <v>107</v>
      </c>
      <c r="I18" s="741">
        <f t="shared" si="3"/>
        <v>0</v>
      </c>
      <c r="J18" s="799">
        <v>2560</v>
      </c>
      <c r="K18" s="642">
        <f t="shared" si="4"/>
        <v>1536</v>
      </c>
      <c r="L18" s="637">
        <v>0</v>
      </c>
      <c r="M18" s="333">
        <v>0</v>
      </c>
      <c r="N18" s="637">
        <v>56</v>
      </c>
      <c r="O18" s="643" t="e">
        <f t="shared" si="0"/>
        <v>#REF!</v>
      </c>
      <c r="P18" s="715">
        <f t="shared" si="1"/>
        <v>1300</v>
      </c>
      <c r="Q18" s="1094"/>
      <c r="R18" s="1099"/>
    </row>
    <row r="19" spans="1:18" ht="20.100000000000001" customHeight="1">
      <c r="A19" s="359">
        <v>8</v>
      </c>
      <c r="B19" s="1095"/>
      <c r="C19" s="1095"/>
      <c r="D19" s="718" t="s">
        <v>109</v>
      </c>
      <c r="E19" s="652">
        <v>2343.6</v>
      </c>
      <c r="F19" s="655" t="s">
        <v>110</v>
      </c>
      <c r="G19" s="652">
        <f t="shared" si="2"/>
        <v>2855.1000000000004</v>
      </c>
      <c r="H19" s="655" t="s">
        <v>110</v>
      </c>
      <c r="I19" s="748">
        <f t="shared" si="3"/>
        <v>0.21825396825396837</v>
      </c>
      <c r="J19" s="792">
        <v>3070</v>
      </c>
      <c r="K19" s="518">
        <f t="shared" si="4"/>
        <v>1842</v>
      </c>
      <c r="L19" s="719">
        <v>0</v>
      </c>
      <c r="M19" s="720">
        <v>0</v>
      </c>
      <c r="N19" s="719">
        <v>56</v>
      </c>
      <c r="O19" s="721" t="e">
        <f t="shared" si="0"/>
        <v>#REF!</v>
      </c>
      <c r="P19" s="722">
        <f t="shared" si="1"/>
        <v>1620</v>
      </c>
      <c r="Q19" s="1094"/>
      <c r="R19" s="1099"/>
    </row>
    <row r="20" spans="1:18" ht="20.100000000000001" customHeight="1">
      <c r="A20" s="360">
        <f t="shared" ref="A20:A43" si="5">A19+1</f>
        <v>9</v>
      </c>
      <c r="B20" s="1095"/>
      <c r="C20" s="1095"/>
      <c r="D20" s="723" t="s">
        <v>111</v>
      </c>
      <c r="E20" s="654">
        <v>2120.4</v>
      </c>
      <c r="F20" s="729" t="s">
        <v>112</v>
      </c>
      <c r="G20" s="654">
        <f t="shared" si="2"/>
        <v>2585.4</v>
      </c>
      <c r="H20" s="656" t="s">
        <v>112</v>
      </c>
      <c r="I20" s="750">
        <f t="shared" si="3"/>
        <v>0.2192982456140351</v>
      </c>
      <c r="J20" s="787">
        <v>2780</v>
      </c>
      <c r="K20" s="523">
        <f t="shared" si="4"/>
        <v>1668</v>
      </c>
      <c r="L20" s="724">
        <v>0</v>
      </c>
      <c r="M20" s="725">
        <v>0</v>
      </c>
      <c r="N20" s="724">
        <v>56</v>
      </c>
      <c r="O20" s="726" t="e">
        <f t="shared" si="0"/>
        <v>#REF!</v>
      </c>
      <c r="P20" s="727">
        <f t="shared" si="1"/>
        <v>1420</v>
      </c>
      <c r="Q20" s="1094"/>
      <c r="R20" s="1099"/>
    </row>
    <row r="21" spans="1:18" ht="20.100000000000001" customHeight="1">
      <c r="A21" s="359">
        <f t="shared" si="5"/>
        <v>10</v>
      </c>
      <c r="B21" s="1095"/>
      <c r="C21" s="1095"/>
      <c r="D21" s="723" t="s">
        <v>113</v>
      </c>
      <c r="E21" s="654">
        <v>1953</v>
      </c>
      <c r="F21" s="656" t="s">
        <v>114</v>
      </c>
      <c r="G21" s="654">
        <f t="shared" si="2"/>
        <v>2380.8000000000002</v>
      </c>
      <c r="H21" s="656" t="s">
        <v>114</v>
      </c>
      <c r="I21" s="750">
        <f t="shared" si="3"/>
        <v>0.21904761904761916</v>
      </c>
      <c r="J21" s="787">
        <v>2560</v>
      </c>
      <c r="K21" s="523">
        <f t="shared" si="4"/>
        <v>1536</v>
      </c>
      <c r="L21" s="724">
        <v>0</v>
      </c>
      <c r="M21" s="725">
        <v>0</v>
      </c>
      <c r="N21" s="724">
        <v>56</v>
      </c>
      <c r="O21" s="726" t="e">
        <f t="shared" si="0"/>
        <v>#REF!</v>
      </c>
      <c r="P21" s="727">
        <f t="shared" si="1"/>
        <v>1270</v>
      </c>
      <c r="Q21" s="1094"/>
      <c r="R21" s="1099"/>
    </row>
    <row r="22" spans="1:18" ht="20.100000000000001" customHeight="1">
      <c r="A22" s="360">
        <f t="shared" si="5"/>
        <v>11</v>
      </c>
      <c r="B22" s="1095"/>
      <c r="C22" s="1095"/>
      <c r="D22" s="47" t="s">
        <v>115</v>
      </c>
      <c r="E22" s="318">
        <v>1804.2</v>
      </c>
      <c r="F22" s="319" t="s">
        <v>116</v>
      </c>
      <c r="G22" s="318">
        <f t="shared" si="2"/>
        <v>1804.2</v>
      </c>
      <c r="H22" s="319" t="s">
        <v>116</v>
      </c>
      <c r="I22" s="734">
        <f t="shared" si="3"/>
        <v>0</v>
      </c>
      <c r="J22" s="797">
        <v>1940</v>
      </c>
      <c r="K22" s="639">
        <f t="shared" si="4"/>
        <v>1164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77">
        <f t="shared" si="1"/>
        <v>1120</v>
      </c>
      <c r="Q22" s="1094"/>
      <c r="R22" s="1099"/>
    </row>
    <row r="23" spans="1:18" ht="20.100000000000001" customHeight="1">
      <c r="A23" s="358">
        <f t="shared" si="5"/>
        <v>12</v>
      </c>
      <c r="B23" s="1095"/>
      <c r="C23" s="1095"/>
      <c r="D23" s="47" t="s">
        <v>117</v>
      </c>
      <c r="E23" s="318">
        <v>1655.4</v>
      </c>
      <c r="F23" s="319" t="s">
        <v>118</v>
      </c>
      <c r="G23" s="318">
        <f>J23*0.93</f>
        <v>1655.4</v>
      </c>
      <c r="H23" s="319" t="s">
        <v>118</v>
      </c>
      <c r="I23" s="734">
        <f t="shared" si="3"/>
        <v>0</v>
      </c>
      <c r="J23" s="797">
        <v>1780</v>
      </c>
      <c r="K23" s="639">
        <f t="shared" si="4"/>
        <v>1068</v>
      </c>
      <c r="L23" s="339">
        <v>0</v>
      </c>
      <c r="M23" s="340">
        <v>0</v>
      </c>
      <c r="N23" s="339">
        <v>56</v>
      </c>
      <c r="O23" s="343" t="e">
        <f t="shared" si="0"/>
        <v>#REF!</v>
      </c>
      <c r="P23" s="77">
        <f t="shared" si="1"/>
        <v>1030</v>
      </c>
      <c r="Q23" s="1094"/>
      <c r="R23" s="1099"/>
    </row>
    <row r="24" spans="1:18" ht="20.100000000000001" customHeight="1">
      <c r="A24" s="359">
        <f t="shared" si="5"/>
        <v>13</v>
      </c>
      <c r="B24" s="1095"/>
      <c r="C24" s="1095"/>
      <c r="D24" s="47" t="s">
        <v>119</v>
      </c>
      <c r="E24" s="318">
        <v>1525.2</v>
      </c>
      <c r="F24" s="319" t="s">
        <v>120</v>
      </c>
      <c r="G24" s="318">
        <f t="shared" si="2"/>
        <v>1525.2</v>
      </c>
      <c r="H24" s="319" t="s">
        <v>120</v>
      </c>
      <c r="I24" s="734">
        <f t="shared" si="3"/>
        <v>0</v>
      </c>
      <c r="J24" s="797">
        <v>1640</v>
      </c>
      <c r="K24" s="639">
        <f t="shared" si="4"/>
        <v>984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77">
        <f t="shared" si="1"/>
        <v>940</v>
      </c>
      <c r="Q24" s="1094"/>
      <c r="R24" s="1099"/>
    </row>
    <row r="25" spans="1:18" ht="20.100000000000001" customHeight="1">
      <c r="A25" s="358">
        <f t="shared" si="5"/>
        <v>14</v>
      </c>
      <c r="B25" s="1095"/>
      <c r="C25" s="1095"/>
      <c r="D25" s="47" t="s">
        <v>121</v>
      </c>
      <c r="E25" s="318">
        <v>1395</v>
      </c>
      <c r="F25" s="319" t="s">
        <v>122</v>
      </c>
      <c r="G25" s="318">
        <f t="shared" si="2"/>
        <v>1395</v>
      </c>
      <c r="H25" s="319" t="s">
        <v>122</v>
      </c>
      <c r="I25" s="734">
        <f t="shared" si="3"/>
        <v>0</v>
      </c>
      <c r="J25" s="797">
        <v>1500</v>
      </c>
      <c r="K25" s="639">
        <f t="shared" si="4"/>
        <v>900</v>
      </c>
      <c r="L25" s="339">
        <v>0</v>
      </c>
      <c r="M25" s="340">
        <v>0</v>
      </c>
      <c r="N25" s="339">
        <v>56</v>
      </c>
      <c r="O25" s="343" t="e">
        <f t="shared" si="0"/>
        <v>#REF!</v>
      </c>
      <c r="P25" s="77">
        <f t="shared" si="1"/>
        <v>850</v>
      </c>
      <c r="Q25" s="1094"/>
      <c r="R25" s="1099"/>
    </row>
    <row r="26" spans="1:18" ht="20.100000000000001" customHeight="1">
      <c r="A26" s="358">
        <f t="shared" si="5"/>
        <v>15</v>
      </c>
      <c r="B26" s="1095"/>
      <c r="C26" s="1095"/>
      <c r="D26" s="47" t="s">
        <v>123</v>
      </c>
      <c r="E26" s="318">
        <v>1283.4000000000001</v>
      </c>
      <c r="F26" s="319" t="s">
        <v>124</v>
      </c>
      <c r="G26" s="318">
        <f t="shared" si="2"/>
        <v>1283.4000000000001</v>
      </c>
      <c r="H26" s="319" t="s">
        <v>124</v>
      </c>
      <c r="I26" s="734">
        <f t="shared" si="3"/>
        <v>0</v>
      </c>
      <c r="J26" s="797">
        <v>1380</v>
      </c>
      <c r="K26" s="639" t="s">
        <v>125</v>
      </c>
      <c r="L26" s="339">
        <v>0</v>
      </c>
      <c r="M26" s="340">
        <v>0</v>
      </c>
      <c r="N26" s="339">
        <v>56</v>
      </c>
      <c r="O26" s="343" t="e">
        <f t="shared" si="0"/>
        <v>#REF!</v>
      </c>
      <c r="P26" s="77">
        <f t="shared" si="1"/>
        <v>800</v>
      </c>
      <c r="Q26" s="1094"/>
      <c r="R26" s="1099"/>
    </row>
    <row r="27" spans="1:18" ht="20.100000000000001" customHeight="1" thickBot="1">
      <c r="A27" s="360">
        <f t="shared" si="5"/>
        <v>16</v>
      </c>
      <c r="B27" s="1095"/>
      <c r="C27" s="1097"/>
      <c r="D27" s="681" t="s">
        <v>126</v>
      </c>
      <c r="E27" s="571">
        <v>1171.8</v>
      </c>
      <c r="F27" s="682" t="s">
        <v>127</v>
      </c>
      <c r="G27" s="571">
        <f t="shared" si="2"/>
        <v>1171.8</v>
      </c>
      <c r="H27" s="682" t="s">
        <v>127</v>
      </c>
      <c r="I27" s="753">
        <f t="shared" si="3"/>
        <v>0</v>
      </c>
      <c r="J27" s="798">
        <v>1260</v>
      </c>
      <c r="K27" s="731" t="s">
        <v>125</v>
      </c>
      <c r="L27" s="683">
        <v>0</v>
      </c>
      <c r="M27" s="684">
        <v>0</v>
      </c>
      <c r="N27" s="683">
        <v>56</v>
      </c>
      <c r="O27" s="685" t="e">
        <f t="shared" si="0"/>
        <v>#REF!</v>
      </c>
      <c r="P27" s="686">
        <f t="shared" si="1"/>
        <v>750</v>
      </c>
      <c r="Q27" s="1094"/>
      <c r="R27" s="1099"/>
    </row>
    <row r="28" spans="1:18" ht="20.100000000000001" customHeight="1" thickTop="1">
      <c r="A28" s="362">
        <v>17</v>
      </c>
      <c r="B28" s="1095"/>
      <c r="C28" s="1098" t="s">
        <v>61</v>
      </c>
      <c r="D28" s="777" t="s">
        <v>128</v>
      </c>
      <c r="E28" s="658">
        <v>5952</v>
      </c>
      <c r="F28" s="778" t="s">
        <v>92</v>
      </c>
      <c r="G28" s="658">
        <f t="shared" si="2"/>
        <v>6212.4000000000005</v>
      </c>
      <c r="H28" s="778" t="s">
        <v>92</v>
      </c>
      <c r="I28" s="751">
        <f t="shared" si="3"/>
        <v>4.3750000000000178E-2</v>
      </c>
      <c r="J28" s="776">
        <v>6680</v>
      </c>
      <c r="K28" s="558">
        <f t="shared" si="4"/>
        <v>4008</v>
      </c>
      <c r="L28" s="779">
        <v>0</v>
      </c>
      <c r="M28" s="780">
        <v>0</v>
      </c>
      <c r="N28" s="779">
        <v>56</v>
      </c>
      <c r="O28" s="781" t="e">
        <f t="shared" si="0"/>
        <v>#REF!</v>
      </c>
      <c r="P28" s="782">
        <v>3700</v>
      </c>
      <c r="Q28" s="1100" t="e">
        <f>#REF!</f>
        <v>#REF!</v>
      </c>
      <c r="R28" s="1102" t="s">
        <v>129</v>
      </c>
    </row>
    <row r="29" spans="1:18" ht="20.100000000000001" customHeight="1">
      <c r="A29" s="359">
        <f t="shared" si="5"/>
        <v>18</v>
      </c>
      <c r="B29" s="1095"/>
      <c r="C29" s="1095"/>
      <c r="D29" s="339" t="s">
        <v>130</v>
      </c>
      <c r="E29" s="318">
        <v>4371</v>
      </c>
      <c r="F29" s="50" t="s">
        <v>94</v>
      </c>
      <c r="G29" s="318">
        <f t="shared" si="2"/>
        <v>4371</v>
      </c>
      <c r="H29" s="50" t="s">
        <v>94</v>
      </c>
      <c r="I29" s="734">
        <f t="shared" si="3"/>
        <v>0</v>
      </c>
      <c r="J29" s="742">
        <v>4700</v>
      </c>
      <c r="K29" s="639">
        <f t="shared" si="4"/>
        <v>2820</v>
      </c>
      <c r="L29" s="563">
        <v>0</v>
      </c>
      <c r="M29" s="340">
        <v>0</v>
      </c>
      <c r="N29" s="563">
        <v>56</v>
      </c>
      <c r="O29" s="343" t="e">
        <f t="shared" si="0"/>
        <v>#REF!</v>
      </c>
      <c r="P29" s="77">
        <v>2600</v>
      </c>
      <c r="Q29" s="1094"/>
      <c r="R29" s="1103"/>
    </row>
    <row r="30" spans="1:18" ht="20.100000000000001" customHeight="1">
      <c r="A30" s="360">
        <v>19</v>
      </c>
      <c r="B30" s="1095"/>
      <c r="C30" s="1095"/>
      <c r="D30" s="637" t="s">
        <v>131</v>
      </c>
      <c r="E30" s="314">
        <v>3385.2000000000003</v>
      </c>
      <c r="F30" s="717" t="s">
        <v>96</v>
      </c>
      <c r="G30" s="314">
        <f t="shared" si="2"/>
        <v>3385.2000000000003</v>
      </c>
      <c r="H30" s="717" t="s">
        <v>96</v>
      </c>
      <c r="I30" s="741">
        <f t="shared" si="3"/>
        <v>0</v>
      </c>
      <c r="J30" s="747">
        <v>3640</v>
      </c>
      <c r="K30" s="642">
        <f t="shared" si="4"/>
        <v>2184</v>
      </c>
      <c r="L30" s="638">
        <v>0</v>
      </c>
      <c r="M30" s="333">
        <v>0</v>
      </c>
      <c r="N30" s="638">
        <v>56</v>
      </c>
      <c r="O30" s="334" t="e">
        <f t="shared" si="0"/>
        <v>#REF!</v>
      </c>
      <c r="P30" s="78">
        <v>2150</v>
      </c>
      <c r="Q30" s="1094"/>
      <c r="R30" s="1103"/>
    </row>
    <row r="31" spans="1:18" ht="20.100000000000001" customHeight="1">
      <c r="A31" s="360">
        <v>20</v>
      </c>
      <c r="B31" s="1095"/>
      <c r="C31" s="1095"/>
      <c r="D31" s="783" t="s">
        <v>132</v>
      </c>
      <c r="E31" s="675">
        <v>4185</v>
      </c>
      <c r="F31" s="784" t="s">
        <v>98</v>
      </c>
      <c r="G31" s="675">
        <f t="shared" si="2"/>
        <v>4473.3</v>
      </c>
      <c r="H31" s="784" t="s">
        <v>98</v>
      </c>
      <c r="I31" s="749">
        <f t="shared" si="3"/>
        <v>6.8888888888888999E-2</v>
      </c>
      <c r="J31" s="758">
        <v>4810</v>
      </c>
      <c r="K31" s="711">
        <f t="shared" si="4"/>
        <v>2886</v>
      </c>
      <c r="L31" s="783">
        <v>0</v>
      </c>
      <c r="M31" s="785">
        <v>0</v>
      </c>
      <c r="N31" s="783">
        <v>56</v>
      </c>
      <c r="O31" s="676" t="e">
        <f t="shared" si="0"/>
        <v>#REF!</v>
      </c>
      <c r="P31" s="786">
        <v>2600</v>
      </c>
      <c r="Q31" s="1094"/>
      <c r="R31" s="1103"/>
    </row>
    <row r="32" spans="1:18" ht="20.100000000000001" customHeight="1">
      <c r="A32" s="359">
        <v>21</v>
      </c>
      <c r="B32" s="1095"/>
      <c r="C32" s="1095"/>
      <c r="D32" s="723" t="s">
        <v>134</v>
      </c>
      <c r="E32" s="654">
        <v>3366.6000000000004</v>
      </c>
      <c r="F32" s="656" t="s">
        <v>101</v>
      </c>
      <c r="G32" s="654">
        <f t="shared" si="2"/>
        <v>3561.9</v>
      </c>
      <c r="H32" s="656" t="s">
        <v>101</v>
      </c>
      <c r="I32" s="750">
        <f t="shared" si="3"/>
        <v>5.8011049723756924E-2</v>
      </c>
      <c r="J32" s="756">
        <v>3830</v>
      </c>
      <c r="K32" s="523">
        <f t="shared" si="4"/>
        <v>2298</v>
      </c>
      <c r="L32" s="724">
        <v>0</v>
      </c>
      <c r="M32" s="725">
        <v>0</v>
      </c>
      <c r="N32" s="724">
        <v>56</v>
      </c>
      <c r="O32" s="524" t="e">
        <f t="shared" si="0"/>
        <v>#REF!</v>
      </c>
      <c r="P32" s="541">
        <v>2100</v>
      </c>
      <c r="Q32" s="1094"/>
      <c r="R32" s="1103"/>
    </row>
    <row r="33" spans="1:18" ht="20.100000000000001" customHeight="1">
      <c r="A33" s="360">
        <f t="shared" si="5"/>
        <v>22</v>
      </c>
      <c r="B33" s="1095"/>
      <c r="C33" s="1095"/>
      <c r="D33" s="47" t="s">
        <v>136</v>
      </c>
      <c r="E33" s="318">
        <v>2659.8</v>
      </c>
      <c r="F33" s="319" t="s">
        <v>104</v>
      </c>
      <c r="G33" s="318">
        <f t="shared" si="2"/>
        <v>2659.8</v>
      </c>
      <c r="H33" s="319" t="s">
        <v>104</v>
      </c>
      <c r="I33" s="734">
        <f t="shared" si="3"/>
        <v>0</v>
      </c>
      <c r="J33" s="742">
        <v>2860</v>
      </c>
      <c r="K33" s="639">
        <f t="shared" si="4"/>
        <v>1716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341">
        <v>1600</v>
      </c>
      <c r="Q33" s="1094"/>
      <c r="R33" s="1103"/>
    </row>
    <row r="34" spans="1:18" ht="20.100000000000001" customHeight="1">
      <c r="A34" s="360">
        <v>23</v>
      </c>
      <c r="B34" s="1095"/>
      <c r="C34" s="1095"/>
      <c r="D34" s="49" t="s">
        <v>137</v>
      </c>
      <c r="E34" s="314">
        <v>2064.6</v>
      </c>
      <c r="F34" s="320" t="s">
        <v>107</v>
      </c>
      <c r="G34" s="314">
        <f t="shared" si="2"/>
        <v>2064.6</v>
      </c>
      <c r="H34" s="320" t="s">
        <v>107</v>
      </c>
      <c r="I34" s="741">
        <f t="shared" si="3"/>
        <v>0</v>
      </c>
      <c r="J34" s="747">
        <v>2220</v>
      </c>
      <c r="K34" s="642">
        <f t="shared" si="4"/>
        <v>1332</v>
      </c>
      <c r="L34" s="637">
        <v>0</v>
      </c>
      <c r="M34" s="333">
        <v>0</v>
      </c>
      <c r="N34" s="637">
        <v>56</v>
      </c>
      <c r="O34" s="643" t="e">
        <f t="shared" si="0"/>
        <v>#REF!</v>
      </c>
      <c r="P34" s="715">
        <v>1100</v>
      </c>
      <c r="Q34" s="1094"/>
      <c r="R34" s="1103"/>
    </row>
    <row r="35" spans="1:18" ht="20.100000000000001" customHeight="1">
      <c r="A35" s="359">
        <v>24</v>
      </c>
      <c r="B35" s="1095"/>
      <c r="C35" s="1095"/>
      <c r="D35" s="789" t="s">
        <v>138</v>
      </c>
      <c r="E35" s="675">
        <v>2027.4</v>
      </c>
      <c r="F35" s="784" t="s">
        <v>110</v>
      </c>
      <c r="G35" s="675">
        <f t="shared" si="2"/>
        <v>2538.9</v>
      </c>
      <c r="H35" s="784" t="s">
        <v>110</v>
      </c>
      <c r="I35" s="749">
        <f t="shared" si="3"/>
        <v>0.25229357798165131</v>
      </c>
      <c r="J35" s="758">
        <v>2730</v>
      </c>
      <c r="K35" s="711">
        <f t="shared" si="4"/>
        <v>1638</v>
      </c>
      <c r="L35" s="783">
        <v>0</v>
      </c>
      <c r="M35" s="785">
        <v>0</v>
      </c>
      <c r="N35" s="783">
        <v>56</v>
      </c>
      <c r="O35" s="790" t="e">
        <f t="shared" si="0"/>
        <v>#REF!</v>
      </c>
      <c r="P35" s="791">
        <v>1420</v>
      </c>
      <c r="Q35" s="1094"/>
      <c r="R35" s="1104" t="s">
        <v>139</v>
      </c>
    </row>
    <row r="36" spans="1:18" ht="20.100000000000001" customHeight="1">
      <c r="A36" s="360">
        <f t="shared" si="5"/>
        <v>25</v>
      </c>
      <c r="B36" s="1095"/>
      <c r="C36" s="1095"/>
      <c r="D36" s="723" t="s">
        <v>140</v>
      </c>
      <c r="E36" s="654">
        <v>1804.2</v>
      </c>
      <c r="F36" s="729" t="s">
        <v>112</v>
      </c>
      <c r="G36" s="654">
        <f t="shared" si="2"/>
        <v>2269.2000000000003</v>
      </c>
      <c r="H36" s="656" t="s">
        <v>112</v>
      </c>
      <c r="I36" s="750">
        <f t="shared" si="3"/>
        <v>0.25773195876288679</v>
      </c>
      <c r="J36" s="756">
        <v>2440</v>
      </c>
      <c r="K36" s="523">
        <f t="shared" si="4"/>
        <v>1464</v>
      </c>
      <c r="L36" s="724">
        <v>0</v>
      </c>
      <c r="M36" s="725">
        <v>0</v>
      </c>
      <c r="N36" s="724">
        <v>56</v>
      </c>
      <c r="O36" s="726" t="e">
        <f t="shared" si="0"/>
        <v>#REF!</v>
      </c>
      <c r="P36" s="727">
        <v>1220</v>
      </c>
      <c r="Q36" s="1094"/>
      <c r="R36" s="1104"/>
    </row>
    <row r="37" spans="1:18" ht="20.100000000000001" customHeight="1">
      <c r="A37" s="359">
        <f t="shared" si="5"/>
        <v>26</v>
      </c>
      <c r="B37" s="1095"/>
      <c r="C37" s="1095"/>
      <c r="D37" s="723" t="s">
        <v>141</v>
      </c>
      <c r="E37" s="654">
        <v>1636.8000000000002</v>
      </c>
      <c r="F37" s="656" t="s">
        <v>114</v>
      </c>
      <c r="G37" s="654">
        <f t="shared" si="2"/>
        <v>2064.6</v>
      </c>
      <c r="H37" s="656" t="s">
        <v>114</v>
      </c>
      <c r="I37" s="750">
        <f t="shared" si="3"/>
        <v>0.26136363636363624</v>
      </c>
      <c r="J37" s="756">
        <v>2220</v>
      </c>
      <c r="K37" s="523">
        <f t="shared" si="4"/>
        <v>1332</v>
      </c>
      <c r="L37" s="724">
        <v>0</v>
      </c>
      <c r="M37" s="725">
        <v>0</v>
      </c>
      <c r="N37" s="724">
        <v>56</v>
      </c>
      <c r="O37" s="726" t="e">
        <f t="shared" si="0"/>
        <v>#REF!</v>
      </c>
      <c r="P37" s="727">
        <v>1070</v>
      </c>
      <c r="Q37" s="1094"/>
      <c r="R37" s="1104"/>
    </row>
    <row r="38" spans="1:18" ht="20.100000000000001" customHeight="1">
      <c r="A38" s="360">
        <f t="shared" si="5"/>
        <v>27</v>
      </c>
      <c r="B38" s="1095"/>
      <c r="C38" s="1095"/>
      <c r="D38" s="47" t="s">
        <v>142</v>
      </c>
      <c r="E38" s="318">
        <v>1488</v>
      </c>
      <c r="F38" s="319" t="s">
        <v>116</v>
      </c>
      <c r="G38" s="318">
        <f t="shared" si="2"/>
        <v>1488</v>
      </c>
      <c r="H38" s="319" t="s">
        <v>116</v>
      </c>
      <c r="I38" s="734">
        <f t="shared" si="3"/>
        <v>0</v>
      </c>
      <c r="J38" s="742">
        <v>1600</v>
      </c>
      <c r="K38" s="639">
        <f t="shared" si="4"/>
        <v>960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77">
        <v>920</v>
      </c>
      <c r="Q38" s="1094"/>
      <c r="R38" s="1104"/>
    </row>
    <row r="39" spans="1:18" ht="20.100000000000001" customHeight="1">
      <c r="A39" s="358">
        <f t="shared" si="5"/>
        <v>28</v>
      </c>
      <c r="B39" s="1095"/>
      <c r="C39" s="1095"/>
      <c r="D39" s="47" t="s">
        <v>143</v>
      </c>
      <c r="E39" s="318">
        <v>1339.2</v>
      </c>
      <c r="F39" s="319" t="s">
        <v>118</v>
      </c>
      <c r="G39" s="318">
        <f t="shared" si="2"/>
        <v>1339.2</v>
      </c>
      <c r="H39" s="319" t="s">
        <v>118</v>
      </c>
      <c r="I39" s="734">
        <f t="shared" si="3"/>
        <v>0</v>
      </c>
      <c r="J39" s="742">
        <v>1440</v>
      </c>
      <c r="K39" s="639">
        <f t="shared" si="4"/>
        <v>864</v>
      </c>
      <c r="L39" s="339">
        <v>0</v>
      </c>
      <c r="M39" s="340">
        <v>0</v>
      </c>
      <c r="N39" s="339">
        <v>56</v>
      </c>
      <c r="O39" s="340" t="e">
        <f t="shared" si="0"/>
        <v>#REF!</v>
      </c>
      <c r="P39" s="341">
        <v>830</v>
      </c>
      <c r="Q39" s="1094"/>
      <c r="R39" s="1104"/>
    </row>
    <row r="40" spans="1:18" ht="20.100000000000001" customHeight="1">
      <c r="A40" s="359">
        <f t="shared" si="5"/>
        <v>29</v>
      </c>
      <c r="B40" s="1095"/>
      <c r="C40" s="1095"/>
      <c r="D40" s="47" t="s">
        <v>144</v>
      </c>
      <c r="E40" s="318">
        <v>1209</v>
      </c>
      <c r="F40" s="319" t="s">
        <v>120</v>
      </c>
      <c r="G40" s="318">
        <f t="shared" si="2"/>
        <v>1209</v>
      </c>
      <c r="H40" s="319" t="s">
        <v>120</v>
      </c>
      <c r="I40" s="734">
        <f t="shared" si="3"/>
        <v>0</v>
      </c>
      <c r="J40" s="742">
        <v>1300</v>
      </c>
      <c r="K40" s="639">
        <f t="shared" si="4"/>
        <v>780</v>
      </c>
      <c r="L40" s="339">
        <v>0</v>
      </c>
      <c r="M40" s="340">
        <v>0</v>
      </c>
      <c r="N40" s="339">
        <v>56</v>
      </c>
      <c r="O40" s="340" t="e">
        <f t="shared" si="0"/>
        <v>#REF!</v>
      </c>
      <c r="P40" s="341">
        <v>740</v>
      </c>
      <c r="Q40" s="1094"/>
      <c r="R40" s="1104"/>
    </row>
    <row r="41" spans="1:18" ht="20.100000000000001" customHeight="1">
      <c r="A41" s="358">
        <f t="shared" si="5"/>
        <v>30</v>
      </c>
      <c r="B41" s="1095"/>
      <c r="C41" s="1095"/>
      <c r="D41" s="47" t="s">
        <v>145</v>
      </c>
      <c r="E41" s="318">
        <v>1078.8</v>
      </c>
      <c r="F41" s="319" t="s">
        <v>122</v>
      </c>
      <c r="G41" s="318">
        <f t="shared" si="2"/>
        <v>1078.8</v>
      </c>
      <c r="H41" s="319" t="s">
        <v>122</v>
      </c>
      <c r="I41" s="734">
        <f t="shared" si="3"/>
        <v>0</v>
      </c>
      <c r="J41" s="742">
        <v>1160</v>
      </c>
      <c r="K41" s="639">
        <f t="shared" si="4"/>
        <v>696</v>
      </c>
      <c r="L41" s="339">
        <v>0</v>
      </c>
      <c r="M41" s="340">
        <v>0</v>
      </c>
      <c r="N41" s="339">
        <v>56</v>
      </c>
      <c r="O41" s="340" t="e">
        <f t="shared" si="0"/>
        <v>#REF!</v>
      </c>
      <c r="P41" s="341">
        <v>650</v>
      </c>
      <c r="Q41" s="1094"/>
      <c r="R41" s="1104"/>
    </row>
    <row r="42" spans="1:18" ht="20.100000000000001" customHeight="1">
      <c r="A42" s="358">
        <f t="shared" si="5"/>
        <v>31</v>
      </c>
      <c r="B42" s="1095"/>
      <c r="C42" s="1095"/>
      <c r="D42" s="47" t="s">
        <v>146</v>
      </c>
      <c r="E42" s="318">
        <v>967.2</v>
      </c>
      <c r="F42" s="319" t="s">
        <v>124</v>
      </c>
      <c r="G42" s="318">
        <f t="shared" si="2"/>
        <v>967.2</v>
      </c>
      <c r="H42" s="319" t="s">
        <v>124</v>
      </c>
      <c r="I42" s="734">
        <f t="shared" si="3"/>
        <v>0</v>
      </c>
      <c r="J42" s="742">
        <v>1040</v>
      </c>
      <c r="K42" s="639" t="s">
        <v>125</v>
      </c>
      <c r="L42" s="339">
        <v>0</v>
      </c>
      <c r="M42" s="340">
        <v>0</v>
      </c>
      <c r="N42" s="339">
        <v>56</v>
      </c>
      <c r="O42" s="340" t="e">
        <f t="shared" si="0"/>
        <v>#REF!</v>
      </c>
      <c r="P42" s="341">
        <v>600</v>
      </c>
      <c r="Q42" s="1094"/>
      <c r="R42" s="1104"/>
    </row>
    <row r="43" spans="1:18" ht="20.100000000000001" customHeight="1" thickBot="1">
      <c r="A43" s="645">
        <f t="shared" si="5"/>
        <v>32</v>
      </c>
      <c r="B43" s="1096"/>
      <c r="C43" s="1096"/>
      <c r="D43" s="805" t="s">
        <v>147</v>
      </c>
      <c r="E43" s="806">
        <v>855.6</v>
      </c>
      <c r="F43" s="807" t="s">
        <v>127</v>
      </c>
      <c r="G43" s="806">
        <f t="shared" si="2"/>
        <v>855.6</v>
      </c>
      <c r="H43" s="807" t="s">
        <v>127</v>
      </c>
      <c r="I43" s="808">
        <f t="shared" si="3"/>
        <v>0</v>
      </c>
      <c r="J43" s="809">
        <v>920</v>
      </c>
      <c r="K43" s="810" t="s">
        <v>125</v>
      </c>
      <c r="L43" s="811">
        <v>0</v>
      </c>
      <c r="M43" s="812">
        <v>0</v>
      </c>
      <c r="N43" s="811">
        <v>56</v>
      </c>
      <c r="O43" s="812" t="e">
        <f t="shared" si="0"/>
        <v>#REF!</v>
      </c>
      <c r="P43" s="813">
        <v>550</v>
      </c>
      <c r="Q43" s="1101"/>
      <c r="R43" s="1105"/>
    </row>
    <row r="44" spans="1:18" ht="20.100000000000001" customHeight="1" thickBot="1">
      <c r="A44" s="53"/>
      <c r="B44" s="83"/>
      <c r="C44" s="83"/>
      <c r="D44" s="53"/>
      <c r="E44" s="367"/>
      <c r="F44" s="53"/>
      <c r="G44" s="368"/>
      <c r="H44" s="53"/>
      <c r="I44" s="378"/>
      <c r="J44" s="335"/>
      <c r="K44" s="335"/>
      <c r="L44" s="75"/>
      <c r="M44" s="335"/>
      <c r="N44" s="75"/>
      <c r="O44" s="335"/>
      <c r="P44" s="335"/>
      <c r="Q44" s="773"/>
      <c r="R44" s="774"/>
    </row>
    <row r="45" spans="1:18" ht="20.100000000000001" customHeight="1" thickBot="1">
      <c r="A45" s="54" t="s">
        <v>148</v>
      </c>
      <c r="B45" s="54"/>
      <c r="C45" s="55"/>
      <c r="G45" s="1106" t="s">
        <v>149</v>
      </c>
      <c r="H45" s="1107"/>
      <c r="I45" s="1107"/>
      <c r="J45" s="1107"/>
      <c r="K45" s="1107"/>
      <c r="L45" s="1107"/>
      <c r="M45" s="1107"/>
      <c r="N45" s="1107"/>
      <c r="O45" s="1107"/>
      <c r="P45" s="1107"/>
      <c r="Q45" s="1107"/>
      <c r="R45" s="1108"/>
    </row>
    <row r="46" spans="1:18" ht="13.5" customHeight="1">
      <c r="A46" s="1109" t="s">
        <v>150</v>
      </c>
      <c r="B46" s="1111" t="s">
        <v>151</v>
      </c>
      <c r="C46" s="1112"/>
      <c r="D46" s="1111" t="s">
        <v>152</v>
      </c>
      <c r="E46" s="1115"/>
      <c r="F46" s="1112"/>
      <c r="G46" s="1111" t="s">
        <v>153</v>
      </c>
      <c r="H46" s="1115"/>
      <c r="I46" s="1115"/>
      <c r="J46" s="1112"/>
      <c r="K46" s="1111" t="s">
        <v>154</v>
      </c>
      <c r="L46" s="1115"/>
      <c r="M46" s="1115"/>
      <c r="N46" s="1112"/>
      <c r="O46" s="1111" t="s">
        <v>69</v>
      </c>
      <c r="P46" s="1115"/>
      <c r="Q46" s="1115"/>
      <c r="R46" s="1112"/>
    </row>
    <row r="47" spans="1:18" ht="13.5" customHeight="1" thickBot="1">
      <c r="A47" s="1110"/>
      <c r="B47" s="1113"/>
      <c r="C47" s="1114"/>
      <c r="D47" s="56" t="s">
        <v>155</v>
      </c>
      <c r="E47" s="57" t="s">
        <v>156</v>
      </c>
      <c r="F47" s="57" t="s">
        <v>157</v>
      </c>
      <c r="G47" s="56" t="s">
        <v>155</v>
      </c>
      <c r="H47" s="1116" t="s">
        <v>158</v>
      </c>
      <c r="I47" s="1117"/>
      <c r="J47" s="576" t="s">
        <v>157</v>
      </c>
      <c r="K47" s="56" t="s">
        <v>155</v>
      </c>
      <c r="L47" s="1116" t="s">
        <v>158</v>
      </c>
      <c r="M47" s="1117"/>
      <c r="N47" s="576" t="s">
        <v>157</v>
      </c>
      <c r="O47" s="1113" t="s">
        <v>88</v>
      </c>
      <c r="P47" s="1114"/>
      <c r="Q47" s="1113" t="s">
        <v>159</v>
      </c>
      <c r="R47" s="1114"/>
    </row>
    <row r="48" spans="1:18" ht="13.5" customHeight="1">
      <c r="A48" s="581">
        <v>1</v>
      </c>
      <c r="B48" s="1118" t="s">
        <v>220</v>
      </c>
      <c r="C48" s="1119"/>
      <c r="D48" s="58">
        <f>J12</f>
        <v>7000</v>
      </c>
      <c r="E48" s="59">
        <v>271</v>
      </c>
      <c r="F48" s="59">
        <f t="shared" ref="F48:F53" si="6">D48+E48</f>
        <v>7271</v>
      </c>
      <c r="G48" s="58">
        <v>5900</v>
      </c>
      <c r="H48" s="1120">
        <v>263</v>
      </c>
      <c r="I48" s="1121"/>
      <c r="J48" s="577">
        <f>G48+H48</f>
        <v>6163</v>
      </c>
      <c r="K48" s="58">
        <v>9429</v>
      </c>
      <c r="L48" s="1120">
        <v>221</v>
      </c>
      <c r="M48" s="1121"/>
      <c r="N48" s="545">
        <f t="shared" ref="N48:N53" si="7">K48+L48</f>
        <v>9650</v>
      </c>
      <c r="O48" s="1122" t="s">
        <v>161</v>
      </c>
      <c r="P48" s="1123"/>
      <c r="Q48" s="1122" t="s">
        <v>162</v>
      </c>
      <c r="R48" s="1123"/>
    </row>
    <row r="49" spans="1:18" ht="13.5" customHeight="1">
      <c r="A49" s="60">
        <v>2</v>
      </c>
      <c r="B49" s="1124" t="s">
        <v>221</v>
      </c>
      <c r="C49" s="1125"/>
      <c r="D49" s="61">
        <f>J15</f>
        <v>5130</v>
      </c>
      <c r="E49" s="544">
        <v>271</v>
      </c>
      <c r="F49" s="578">
        <f t="shared" si="6"/>
        <v>5401</v>
      </c>
      <c r="G49" s="61"/>
      <c r="H49" s="1126"/>
      <c r="I49" s="1127"/>
      <c r="J49" s="578"/>
      <c r="K49" s="61">
        <v>3777</v>
      </c>
      <c r="L49" s="1126">
        <v>221</v>
      </c>
      <c r="M49" s="1127"/>
      <c r="N49" s="352">
        <f t="shared" si="7"/>
        <v>3998</v>
      </c>
      <c r="O49" s="1128" t="s">
        <v>161</v>
      </c>
      <c r="P49" s="1129"/>
      <c r="Q49" s="1128" t="s">
        <v>162</v>
      </c>
      <c r="R49" s="1129"/>
    </row>
    <row r="50" spans="1:18" ht="13.5" customHeight="1" thickBot="1">
      <c r="A50" s="547">
        <v>3</v>
      </c>
      <c r="B50" s="1113" t="s">
        <v>222</v>
      </c>
      <c r="C50" s="1114"/>
      <c r="D50" s="61">
        <f>J19</f>
        <v>3070</v>
      </c>
      <c r="E50" s="544">
        <v>271</v>
      </c>
      <c r="F50" s="578">
        <f t="shared" si="6"/>
        <v>3341</v>
      </c>
      <c r="G50" s="61">
        <v>2280</v>
      </c>
      <c r="H50" s="1126">
        <v>263</v>
      </c>
      <c r="I50" s="1127"/>
      <c r="J50" s="578">
        <f>G50+H50</f>
        <v>2543</v>
      </c>
      <c r="K50" s="61">
        <v>3137</v>
      </c>
      <c r="L50" s="1126">
        <v>221</v>
      </c>
      <c r="M50" s="1127"/>
      <c r="N50" s="352">
        <f t="shared" si="7"/>
        <v>3358</v>
      </c>
      <c r="O50" s="1130" t="s">
        <v>161</v>
      </c>
      <c r="P50" s="1131"/>
      <c r="Q50" s="1130" t="s">
        <v>162</v>
      </c>
      <c r="R50" s="1131"/>
    </row>
    <row r="51" spans="1:18" ht="12.75" customHeight="1">
      <c r="A51" s="581">
        <v>4</v>
      </c>
      <c r="B51" s="1118" t="s">
        <v>223</v>
      </c>
      <c r="C51" s="1119"/>
      <c r="D51" s="58">
        <f>J28</f>
        <v>6680</v>
      </c>
      <c r="E51" s="59">
        <v>271</v>
      </c>
      <c r="F51" s="59">
        <f t="shared" si="6"/>
        <v>6951</v>
      </c>
      <c r="G51" s="58">
        <v>5500</v>
      </c>
      <c r="H51" s="1120">
        <v>263</v>
      </c>
      <c r="I51" s="1121"/>
      <c r="J51" s="577">
        <f>G51+H51</f>
        <v>5763</v>
      </c>
      <c r="K51" s="58">
        <v>9429</v>
      </c>
      <c r="L51" s="1120">
        <v>221</v>
      </c>
      <c r="M51" s="1121"/>
      <c r="N51" s="545">
        <f t="shared" si="7"/>
        <v>9650</v>
      </c>
      <c r="O51" s="1122" t="s">
        <v>161</v>
      </c>
      <c r="P51" s="1123"/>
      <c r="Q51" s="1122" t="s">
        <v>162</v>
      </c>
      <c r="R51" s="1123"/>
    </row>
    <row r="52" spans="1:18" ht="12.75" customHeight="1">
      <c r="A52" s="60">
        <v>5</v>
      </c>
      <c r="B52" s="1124" t="s">
        <v>224</v>
      </c>
      <c r="C52" s="1125"/>
      <c r="D52" s="61">
        <f>J31</f>
        <v>4810</v>
      </c>
      <c r="E52" s="544">
        <v>271</v>
      </c>
      <c r="F52" s="578">
        <f t="shared" si="6"/>
        <v>5081</v>
      </c>
      <c r="G52" s="61"/>
      <c r="H52" s="1126"/>
      <c r="I52" s="1127"/>
      <c r="J52" s="578"/>
      <c r="K52" s="61">
        <v>3410</v>
      </c>
      <c r="L52" s="1126">
        <v>221</v>
      </c>
      <c r="M52" s="1127"/>
      <c r="N52" s="352">
        <f t="shared" si="7"/>
        <v>3631</v>
      </c>
      <c r="O52" s="1128" t="s">
        <v>161</v>
      </c>
      <c r="P52" s="1129"/>
      <c r="Q52" s="1128" t="s">
        <v>162</v>
      </c>
      <c r="R52" s="1129"/>
    </row>
    <row r="53" spans="1:18" ht="12.75" customHeight="1" thickBot="1">
      <c r="A53" s="547">
        <v>6</v>
      </c>
      <c r="B53" s="1113" t="s">
        <v>225</v>
      </c>
      <c r="C53" s="1114"/>
      <c r="D53" s="582">
        <f>J35</f>
        <v>2730</v>
      </c>
      <c r="E53" s="546">
        <v>271</v>
      </c>
      <c r="F53" s="579">
        <f t="shared" si="6"/>
        <v>3001</v>
      </c>
      <c r="G53" s="582">
        <v>1880</v>
      </c>
      <c r="H53" s="1137">
        <v>263</v>
      </c>
      <c r="I53" s="1138"/>
      <c r="J53" s="579">
        <f>G53+H53</f>
        <v>2143</v>
      </c>
      <c r="K53" s="582">
        <v>2769</v>
      </c>
      <c r="L53" s="1137">
        <v>221</v>
      </c>
      <c r="M53" s="1138"/>
      <c r="N53" s="584">
        <f t="shared" si="7"/>
        <v>2990</v>
      </c>
      <c r="O53" s="1139" t="s">
        <v>161</v>
      </c>
      <c r="P53" s="1140"/>
      <c r="Q53" s="1139" t="s">
        <v>162</v>
      </c>
      <c r="R53" s="1140"/>
    </row>
    <row r="54" spans="1:18">
      <c r="A54" s="36" t="s">
        <v>168</v>
      </c>
      <c r="B54" s="75"/>
      <c r="C54" s="75"/>
      <c r="D54" s="335"/>
      <c r="E54" s="75"/>
      <c r="F54" s="335"/>
      <c r="G54" s="75"/>
      <c r="H54" s="75"/>
      <c r="I54" s="75"/>
      <c r="J54" s="75"/>
      <c r="K54" s="75"/>
      <c r="L54" s="75"/>
      <c r="M54" s="75"/>
      <c r="N54" s="75"/>
      <c r="O54" s="542"/>
      <c r="P54" s="542"/>
      <c r="Q54" s="542"/>
      <c r="R54" s="542"/>
    </row>
    <row r="55" spans="1:18">
      <c r="A55" s="32" t="e">
        <f>#REF!</f>
        <v>#REF!</v>
      </c>
      <c r="B55" s="75"/>
    </row>
    <row r="56" spans="1:18">
      <c r="A56" s="54" t="s">
        <v>169</v>
      </c>
      <c r="B56" s="555"/>
      <c r="H56" s="369"/>
      <c r="I56" s="369"/>
      <c r="J56" s="369"/>
      <c r="K56" s="369"/>
      <c r="L56" s="369"/>
      <c r="M56" s="369"/>
      <c r="N56" s="369"/>
      <c r="O56" s="369"/>
      <c r="P56" s="369"/>
      <c r="Q56" s="369"/>
    </row>
    <row r="57" spans="1:18">
      <c r="A57" s="32" t="s">
        <v>170</v>
      </c>
      <c r="B57" s="555"/>
      <c r="H57" s="369"/>
      <c r="I57" s="369"/>
      <c r="J57" s="369"/>
      <c r="K57" s="369"/>
      <c r="L57" s="369"/>
      <c r="M57" s="369"/>
      <c r="N57" s="369"/>
      <c r="O57" s="369"/>
      <c r="P57" s="369"/>
      <c r="Q57" s="369"/>
    </row>
    <row r="58" spans="1:18">
      <c r="A58" s="32" t="s">
        <v>226</v>
      </c>
      <c r="B58" s="555"/>
      <c r="H58" s="369"/>
      <c r="I58" s="369"/>
      <c r="J58" s="369"/>
      <c r="K58" s="369"/>
      <c r="L58" s="369"/>
      <c r="M58" s="369"/>
      <c r="N58" s="369"/>
      <c r="O58" s="369"/>
      <c r="P58" s="369"/>
      <c r="Q58" s="369"/>
    </row>
    <row r="59" spans="1:18" ht="13.8" thickBot="1">
      <c r="A59" s="54" t="s">
        <v>172</v>
      </c>
      <c r="B59" s="32"/>
      <c r="C59" s="75"/>
    </row>
    <row r="60" spans="1:18" ht="13.8" thickBot="1">
      <c r="A60" s="1226" t="s">
        <v>173</v>
      </c>
      <c r="B60" s="1227"/>
      <c r="C60" s="1228"/>
      <c r="D60" s="814" t="s">
        <v>174</v>
      </c>
      <c r="E60" s="1229" t="s">
        <v>175</v>
      </c>
      <c r="F60" s="1227"/>
      <c r="G60" s="1227"/>
      <c r="H60" s="1227"/>
      <c r="I60" s="1227"/>
      <c r="J60" s="1227"/>
      <c r="K60" s="1227"/>
      <c r="L60" s="1227"/>
      <c r="M60" s="1227"/>
      <c r="N60" s="1227"/>
      <c r="O60" s="1227"/>
      <c r="P60" s="1227"/>
      <c r="Q60" s="1230"/>
    </row>
    <row r="61" spans="1:18" ht="18">
      <c r="A61" s="63">
        <v>1</v>
      </c>
      <c r="B61" s="1141" t="s">
        <v>176</v>
      </c>
      <c r="C61" s="1142"/>
      <c r="D61" s="64"/>
      <c r="E61" s="1143" t="e">
        <f>#REF!</f>
        <v>#REF!</v>
      </c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5"/>
    </row>
    <row r="62" spans="1:18" ht="19.95" customHeight="1">
      <c r="A62" s="65">
        <v>2</v>
      </c>
      <c r="B62" s="1146" t="s">
        <v>177</v>
      </c>
      <c r="C62" s="1147"/>
      <c r="D62" s="66"/>
      <c r="E62" s="1148" t="e">
        <f>#REF!</f>
        <v>#REF!</v>
      </c>
      <c r="F62" s="1149"/>
      <c r="G62" s="1149"/>
      <c r="H62" s="1149"/>
      <c r="I62" s="1149"/>
      <c r="J62" s="1149"/>
      <c r="K62" s="1149"/>
      <c r="L62" s="1149"/>
      <c r="M62" s="1149"/>
      <c r="N62" s="1149"/>
      <c r="O62" s="1149"/>
      <c r="P62" s="1149"/>
      <c r="Q62" s="1150"/>
    </row>
    <row r="63" spans="1:18" ht="57.75" customHeight="1">
      <c r="A63" s="67">
        <v>3</v>
      </c>
      <c r="B63" s="1146" t="s">
        <v>178</v>
      </c>
      <c r="C63" s="1147"/>
      <c r="D63" s="66"/>
      <c r="E63" s="1151" t="e">
        <f>#REF!</f>
        <v>#REF!</v>
      </c>
      <c r="F63" s="1152"/>
      <c r="G63" s="1152"/>
      <c r="H63" s="1152"/>
      <c r="I63" s="1152"/>
      <c r="J63" s="1152"/>
      <c r="K63" s="1152"/>
      <c r="L63" s="1152"/>
      <c r="M63" s="1152"/>
      <c r="N63" s="1152"/>
      <c r="O63" s="1152"/>
      <c r="P63" s="1152"/>
      <c r="Q63" s="1153"/>
    </row>
    <row r="64" spans="1:18" ht="18">
      <c r="A64" s="1162">
        <v>4</v>
      </c>
      <c r="B64" s="1146" t="s">
        <v>179</v>
      </c>
      <c r="C64" s="1147"/>
      <c r="D64" s="64"/>
      <c r="E64" s="1165"/>
      <c r="F64" s="1166"/>
      <c r="G64" s="1166"/>
      <c r="H64" s="1166"/>
      <c r="I64" s="1166"/>
      <c r="J64" s="1166"/>
      <c r="K64" s="1166"/>
      <c r="L64" s="1166"/>
      <c r="M64" s="1166"/>
      <c r="N64" s="1166"/>
      <c r="O64" s="1166"/>
      <c r="P64" s="1166"/>
      <c r="Q64" s="1167"/>
    </row>
    <row r="65" spans="1:18" ht="18">
      <c r="A65" s="1164"/>
      <c r="B65" s="1154" t="s">
        <v>180</v>
      </c>
      <c r="C65" s="1155"/>
      <c r="D65" s="69"/>
      <c r="E65" s="1156"/>
      <c r="F65" s="1157"/>
      <c r="G65" s="1157"/>
      <c r="H65" s="1157"/>
      <c r="I65" s="1157"/>
      <c r="J65" s="1157"/>
      <c r="K65" s="1157"/>
      <c r="L65" s="1157"/>
      <c r="M65" s="1157"/>
      <c r="N65" s="1157"/>
      <c r="O65" s="1157"/>
      <c r="P65" s="1157"/>
      <c r="Q65" s="1158"/>
    </row>
    <row r="66" spans="1:18" ht="18">
      <c r="A66" s="1164"/>
      <c r="B66" s="1154" t="s">
        <v>181</v>
      </c>
      <c r="C66" s="1155"/>
      <c r="D66" s="69"/>
      <c r="E66" s="1156" t="e">
        <f>#REF!</f>
        <v>#REF!</v>
      </c>
      <c r="F66" s="1157"/>
      <c r="G66" s="1157"/>
      <c r="H66" s="1157"/>
      <c r="I66" s="1157"/>
      <c r="J66" s="1157"/>
      <c r="K66" s="1157"/>
      <c r="L66" s="1157"/>
      <c r="M66" s="1157"/>
      <c r="N66" s="1157"/>
      <c r="O66" s="1157"/>
      <c r="P66" s="1157"/>
      <c r="Q66" s="1158"/>
    </row>
    <row r="67" spans="1:18" ht="18">
      <c r="A67" s="1164"/>
      <c r="B67" s="1154" t="s">
        <v>182</v>
      </c>
      <c r="C67" s="1155"/>
      <c r="D67" s="69"/>
      <c r="E67" s="1156" t="e">
        <f>#REF!</f>
        <v>#REF!</v>
      </c>
      <c r="F67" s="1157"/>
      <c r="G67" s="1157"/>
      <c r="H67" s="1157"/>
      <c r="I67" s="1157"/>
      <c r="J67" s="1157"/>
      <c r="K67" s="1157"/>
      <c r="L67" s="1157"/>
      <c r="M67" s="1157"/>
      <c r="N67" s="1157"/>
      <c r="O67" s="1157"/>
      <c r="P67" s="1157"/>
      <c r="Q67" s="1158"/>
    </row>
    <row r="68" spans="1:18" ht="18">
      <c r="A68" s="1163"/>
      <c r="B68" s="1154" t="s">
        <v>183</v>
      </c>
      <c r="C68" s="1155"/>
      <c r="D68" s="69"/>
      <c r="E68" s="1159" t="e">
        <f>#REF!</f>
        <v>#REF!</v>
      </c>
      <c r="F68" s="1160"/>
      <c r="G68" s="1160"/>
      <c r="H68" s="1160"/>
      <c r="I68" s="1160"/>
      <c r="J68" s="1160"/>
      <c r="K68" s="1160"/>
      <c r="L68" s="1160"/>
      <c r="M68" s="1160"/>
      <c r="N68" s="1160"/>
      <c r="O68" s="1160"/>
      <c r="P68" s="1160"/>
      <c r="Q68" s="1161"/>
    </row>
    <row r="69" spans="1:18" ht="18">
      <c r="A69" s="1162">
        <v>5</v>
      </c>
      <c r="B69" s="1146" t="s">
        <v>184</v>
      </c>
      <c r="C69" s="1147"/>
      <c r="D69" s="66"/>
      <c r="E69" s="1156" t="e">
        <f>#REF!</f>
        <v>#REF!</v>
      </c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8" ht="18">
      <c r="A70" s="1163"/>
      <c r="B70" s="1146" t="s">
        <v>185</v>
      </c>
      <c r="C70" s="1147"/>
      <c r="D70" s="69"/>
      <c r="E70" s="1156" t="e">
        <f>#REF!</f>
        <v>#REF!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8" ht="18">
      <c r="A71" s="70">
        <v>6</v>
      </c>
      <c r="B71" s="1146" t="s">
        <v>186</v>
      </c>
      <c r="C71" s="1147"/>
      <c r="D71" s="66" t="s">
        <v>187</v>
      </c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8" ht="18" customHeight="1">
      <c r="A72" s="70">
        <v>7</v>
      </c>
      <c r="B72" s="1146" t="s">
        <v>188</v>
      </c>
      <c r="C72" s="1147"/>
      <c r="D72" s="64"/>
      <c r="E72" s="1156" t="e">
        <f>#REF!</f>
        <v>#REF!</v>
      </c>
      <c r="F72" s="1157"/>
      <c r="G72" s="1157"/>
      <c r="H72" s="1157"/>
      <c r="I72" s="1157"/>
      <c r="J72" s="1157"/>
      <c r="K72" s="1157"/>
      <c r="L72" s="1157"/>
      <c r="M72" s="1157"/>
      <c r="N72" s="1157"/>
      <c r="O72" s="1157"/>
      <c r="P72" s="1157"/>
      <c r="Q72" s="1158"/>
    </row>
    <row r="73" spans="1:18" s="608" customFormat="1" ht="20.55" customHeight="1">
      <c r="A73" s="1173">
        <v>8</v>
      </c>
      <c r="B73" s="1175" t="s">
        <v>189</v>
      </c>
      <c r="C73" s="1176"/>
      <c r="D73" s="800"/>
      <c r="E73" s="1179" t="s">
        <v>190</v>
      </c>
      <c r="F73" s="1180"/>
      <c r="G73" s="1180"/>
      <c r="H73" s="1180"/>
      <c r="I73" s="1180"/>
      <c r="J73" s="1180"/>
      <c r="K73" s="1180"/>
      <c r="L73" s="1180"/>
      <c r="M73" s="1180"/>
      <c r="N73" s="1180"/>
      <c r="O73" s="1180"/>
      <c r="P73" s="1180"/>
      <c r="Q73" s="1180"/>
      <c r="R73" s="1181"/>
    </row>
    <row r="74" spans="1:18" s="608" customFormat="1" ht="20.55" customHeight="1">
      <c r="A74" s="1174"/>
      <c r="B74" s="1177"/>
      <c r="C74" s="1178"/>
      <c r="D74" s="800"/>
      <c r="E74" s="1182" t="s">
        <v>191</v>
      </c>
      <c r="F74" s="1183"/>
      <c r="G74" s="1183"/>
      <c r="H74" s="1183"/>
      <c r="I74" s="1183"/>
      <c r="J74" s="1183"/>
      <c r="K74" s="1183"/>
      <c r="L74" s="1183"/>
      <c r="M74" s="1183"/>
      <c r="N74" s="1183"/>
      <c r="O74" s="1183"/>
      <c r="P74" s="1183"/>
      <c r="Q74" s="1184"/>
      <c r="R74" s="801"/>
    </row>
    <row r="75" spans="1:18" ht="18">
      <c r="A75" s="68">
        <v>9</v>
      </c>
      <c r="B75" s="1168" t="s">
        <v>192</v>
      </c>
      <c r="C75" s="1169"/>
      <c r="D75" s="66" t="s">
        <v>187</v>
      </c>
      <c r="E75" s="1156" t="e">
        <f>#REF!</f>
        <v>#REF!</v>
      </c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8"/>
    </row>
    <row r="76" spans="1:18" ht="18">
      <c r="A76" s="1162">
        <v>10</v>
      </c>
      <c r="B76" s="1146" t="s">
        <v>193</v>
      </c>
      <c r="C76" s="1147"/>
      <c r="D76" s="64"/>
      <c r="E76" s="1170" t="e">
        <f>#REF!</f>
        <v>#REF!</v>
      </c>
      <c r="F76" s="1171"/>
      <c r="G76" s="1171"/>
      <c r="H76" s="1171"/>
      <c r="I76" s="1171"/>
      <c r="J76" s="1171"/>
      <c r="K76" s="1171"/>
      <c r="L76" s="1171"/>
      <c r="M76" s="1171"/>
      <c r="N76" s="1171"/>
      <c r="O76" s="1171"/>
      <c r="P76" s="1171"/>
      <c r="Q76" s="1172"/>
    </row>
    <row r="77" spans="1:18" ht="18">
      <c r="A77" s="1164"/>
      <c r="B77" s="1146" t="s">
        <v>194</v>
      </c>
      <c r="C77" s="1147"/>
      <c r="D77" s="71"/>
      <c r="E77" s="1151" t="e">
        <f>#REF!</f>
        <v>#REF!</v>
      </c>
      <c r="F77" s="1152"/>
      <c r="G77" s="1152"/>
      <c r="H77" s="1152"/>
      <c r="I77" s="1152"/>
      <c r="J77" s="1152"/>
      <c r="K77" s="1152"/>
      <c r="L77" s="1152"/>
      <c r="M77" s="1152"/>
      <c r="N77" s="1152"/>
      <c r="O77" s="1152"/>
      <c r="P77" s="1152"/>
      <c r="Q77" s="1153"/>
    </row>
    <row r="78" spans="1:18" ht="18">
      <c r="A78" s="1163"/>
      <c r="B78" s="1146" t="s">
        <v>195</v>
      </c>
      <c r="C78" s="1147"/>
      <c r="D78" s="66"/>
      <c r="E78" s="1170" t="e">
        <f>#REF!</f>
        <v>#REF!</v>
      </c>
      <c r="F78" s="1171"/>
      <c r="G78" s="1171"/>
      <c r="H78" s="1171"/>
      <c r="I78" s="1171"/>
      <c r="J78" s="1171"/>
      <c r="K78" s="1171"/>
      <c r="L78" s="1171"/>
      <c r="M78" s="1171"/>
      <c r="N78" s="1171"/>
      <c r="O78" s="1171"/>
      <c r="P78" s="1171"/>
      <c r="Q78" s="1172"/>
    </row>
    <row r="79" spans="1:18" ht="59.25" customHeight="1">
      <c r="A79" s="67">
        <v>11</v>
      </c>
      <c r="B79" s="1146" t="s">
        <v>196</v>
      </c>
      <c r="C79" s="1147"/>
      <c r="D79" s="66" t="s">
        <v>187</v>
      </c>
      <c r="E79" s="1151" t="e">
        <f>#REF!</f>
        <v>#REF!</v>
      </c>
      <c r="F79" s="1152"/>
      <c r="G79" s="1152"/>
      <c r="H79" s="1152"/>
      <c r="I79" s="1152"/>
      <c r="J79" s="1152"/>
      <c r="K79" s="1152"/>
      <c r="L79" s="1152"/>
      <c r="M79" s="1152"/>
      <c r="N79" s="1152"/>
      <c r="O79" s="1152"/>
      <c r="P79" s="1152"/>
      <c r="Q79" s="1153"/>
    </row>
    <row r="80" spans="1:18" ht="18">
      <c r="A80" s="1162">
        <v>12</v>
      </c>
      <c r="B80" s="1188" t="s">
        <v>197</v>
      </c>
      <c r="C80" s="1189"/>
      <c r="D80" s="66" t="s">
        <v>187</v>
      </c>
      <c r="E80" s="1192" t="s">
        <v>198</v>
      </c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4"/>
    </row>
    <row r="81" spans="1:17" ht="16.95" customHeight="1">
      <c r="A81" s="1163"/>
      <c r="B81" s="1190"/>
      <c r="C81" s="1191"/>
      <c r="D81" s="66"/>
      <c r="E81" s="1195" t="s">
        <v>199</v>
      </c>
      <c r="F81" s="1196"/>
      <c r="G81" s="1196"/>
      <c r="H81" s="1196"/>
      <c r="I81" s="1196"/>
      <c r="J81" s="1196"/>
      <c r="K81" s="1196"/>
      <c r="L81" s="1196"/>
      <c r="M81" s="1196"/>
      <c r="N81" s="1196"/>
      <c r="O81" s="1196"/>
      <c r="P81" s="1196"/>
      <c r="Q81" s="1197"/>
    </row>
    <row r="82" spans="1:17" ht="18">
      <c r="A82" s="1162">
        <v>15</v>
      </c>
      <c r="B82" s="1146" t="s">
        <v>200</v>
      </c>
      <c r="C82" s="1147"/>
      <c r="D82" s="66"/>
      <c r="E82" s="1170" t="e">
        <f>#REF!</f>
        <v>#REF!</v>
      </c>
      <c r="F82" s="1171"/>
      <c r="G82" s="1171"/>
      <c r="H82" s="1171"/>
      <c r="I82" s="1171"/>
      <c r="J82" s="1171"/>
      <c r="K82" s="1171"/>
      <c r="L82" s="1171"/>
      <c r="M82" s="1171"/>
      <c r="N82" s="1171"/>
      <c r="O82" s="1171"/>
      <c r="P82" s="1171"/>
      <c r="Q82" s="1172"/>
    </row>
    <row r="83" spans="1:17" ht="18">
      <c r="A83" s="1164"/>
      <c r="B83" s="1146" t="s">
        <v>201</v>
      </c>
      <c r="C83" s="1147"/>
      <c r="D83" s="66"/>
      <c r="E83" s="1185" t="e">
        <f>#REF!</f>
        <v>#REF!</v>
      </c>
      <c r="F83" s="1186"/>
      <c r="G83" s="1186"/>
      <c r="H83" s="1186"/>
      <c r="I83" s="1186"/>
      <c r="J83" s="1186"/>
      <c r="K83" s="1186"/>
      <c r="L83" s="1186"/>
      <c r="M83" s="1186"/>
      <c r="N83" s="1186"/>
      <c r="O83" s="1186"/>
      <c r="P83" s="1186"/>
      <c r="Q83" s="1187"/>
    </row>
    <row r="84" spans="1:17" ht="18">
      <c r="A84" s="1164"/>
      <c r="B84" s="1146" t="s">
        <v>202</v>
      </c>
      <c r="C84" s="1147"/>
      <c r="D84" s="66"/>
      <c r="E84" s="1185"/>
      <c r="F84" s="1186"/>
      <c r="G84" s="1186"/>
      <c r="H84" s="1186"/>
      <c r="I84" s="1186"/>
      <c r="J84" s="1186"/>
      <c r="K84" s="1186"/>
      <c r="L84" s="1186"/>
      <c r="M84" s="1186"/>
      <c r="N84" s="1186"/>
      <c r="O84" s="1186"/>
      <c r="P84" s="1186"/>
      <c r="Q84" s="1187"/>
    </row>
    <row r="85" spans="1:17" ht="18">
      <c r="A85" s="1163"/>
      <c r="B85" s="1146" t="s">
        <v>203</v>
      </c>
      <c r="C85" s="1147"/>
      <c r="D85" s="66"/>
      <c r="E85" s="1185"/>
      <c r="F85" s="1186"/>
      <c r="G85" s="1186"/>
      <c r="H85" s="1186"/>
      <c r="I85" s="1186"/>
      <c r="J85" s="1186"/>
      <c r="K85" s="1186"/>
      <c r="L85" s="1186"/>
      <c r="M85" s="1186"/>
      <c r="N85" s="1186"/>
      <c r="O85" s="1186"/>
      <c r="P85" s="1186"/>
      <c r="Q85" s="1187"/>
    </row>
    <row r="86" spans="1:17" ht="18">
      <c r="A86" s="1162">
        <v>16</v>
      </c>
      <c r="B86" s="1201" t="s">
        <v>204</v>
      </c>
      <c r="C86" s="1202"/>
      <c r="D86" s="66"/>
      <c r="E86" s="1203"/>
      <c r="F86" s="1204"/>
      <c r="G86" s="1204"/>
      <c r="H86" s="1204"/>
      <c r="I86" s="1204"/>
      <c r="J86" s="1204"/>
      <c r="K86" s="1204"/>
      <c r="L86" s="1204"/>
      <c r="M86" s="1204"/>
      <c r="N86" s="1204"/>
      <c r="O86" s="1204"/>
      <c r="P86" s="1204"/>
      <c r="Q86" s="1205"/>
    </row>
    <row r="87" spans="1:17" ht="18">
      <c r="A87" s="1164"/>
      <c r="B87" s="1146" t="s">
        <v>205</v>
      </c>
      <c r="C87" s="1147"/>
      <c r="D87" s="66"/>
      <c r="E87" s="1209" t="e">
        <f>#REF!</f>
        <v>#REF!</v>
      </c>
      <c r="F87" s="1210"/>
      <c r="G87" s="1210"/>
      <c r="H87" s="1210"/>
      <c r="I87" s="1210"/>
      <c r="J87" s="1210"/>
      <c r="K87" s="1210"/>
      <c r="L87" s="1210"/>
      <c r="M87" s="1210"/>
      <c r="N87" s="1210"/>
      <c r="O87" s="1210"/>
      <c r="P87" s="1210"/>
      <c r="Q87" s="1211"/>
    </row>
    <row r="88" spans="1:17" ht="18">
      <c r="A88" s="1164"/>
      <c r="B88" s="1146" t="s">
        <v>206</v>
      </c>
      <c r="C88" s="1147"/>
      <c r="D88" s="66"/>
      <c r="E88" s="1212" t="e">
        <f>#REF!</f>
        <v>#REF!</v>
      </c>
      <c r="F88" s="1213"/>
      <c r="G88" s="1213"/>
      <c r="H88" s="1213"/>
      <c r="I88" s="1213"/>
      <c r="J88" s="1213"/>
      <c r="K88" s="1213"/>
      <c r="L88" s="1213"/>
      <c r="M88" s="1213"/>
      <c r="N88" s="1213"/>
      <c r="O88" s="1213"/>
      <c r="P88" s="1213"/>
      <c r="Q88" s="1214"/>
    </row>
    <row r="89" spans="1:17" ht="18">
      <c r="A89" s="1164"/>
      <c r="B89" s="1146" t="s">
        <v>207</v>
      </c>
      <c r="C89" s="1147"/>
      <c r="D89" s="66"/>
      <c r="E89" s="1212" t="e">
        <f>#REF!</f>
        <v>#REF!</v>
      </c>
      <c r="F89" s="1213"/>
      <c r="G89" s="1213"/>
      <c r="H89" s="1213"/>
      <c r="I89" s="1213"/>
      <c r="J89" s="1213"/>
      <c r="K89" s="1213"/>
      <c r="L89" s="1213"/>
      <c r="M89" s="1213"/>
      <c r="N89" s="1213"/>
      <c r="O89" s="1213"/>
      <c r="P89" s="1213"/>
      <c r="Q89" s="1214"/>
    </row>
    <row r="90" spans="1:17" ht="18">
      <c r="A90" s="1163"/>
      <c r="B90" s="1146" t="s">
        <v>208</v>
      </c>
      <c r="C90" s="1147"/>
      <c r="D90" s="66"/>
      <c r="E90" s="1215" t="e">
        <f>#REF!</f>
        <v>#REF!</v>
      </c>
      <c r="F90" s="1216"/>
      <c r="G90" s="1216"/>
      <c r="H90" s="1216"/>
      <c r="I90" s="1216"/>
      <c r="J90" s="1216"/>
      <c r="K90" s="1216"/>
      <c r="L90" s="1216"/>
      <c r="M90" s="1216"/>
      <c r="N90" s="1216"/>
      <c r="O90" s="1216"/>
      <c r="P90" s="1216"/>
      <c r="Q90" s="1217"/>
    </row>
    <row r="91" spans="1:17" ht="18">
      <c r="A91" s="1198">
        <v>18</v>
      </c>
      <c r="B91" s="1201" t="s">
        <v>209</v>
      </c>
      <c r="C91" s="1202"/>
      <c r="D91" s="84"/>
      <c r="E91" s="1203"/>
      <c r="F91" s="1204"/>
      <c r="G91" s="1204"/>
      <c r="H91" s="1204"/>
      <c r="I91" s="1204"/>
      <c r="J91" s="1204"/>
      <c r="K91" s="1204"/>
      <c r="L91" s="1204"/>
      <c r="M91" s="1204"/>
      <c r="N91" s="1204"/>
      <c r="O91" s="1204"/>
      <c r="P91" s="1204"/>
      <c r="Q91" s="1205"/>
    </row>
    <row r="92" spans="1:17" ht="18">
      <c r="A92" s="1199"/>
      <c r="B92" s="1146" t="s">
        <v>210</v>
      </c>
      <c r="C92" s="1147"/>
      <c r="D92" s="84"/>
      <c r="E92" s="1206" t="e">
        <f>#REF!</f>
        <v>#REF!</v>
      </c>
      <c r="F92" s="1207"/>
      <c r="G92" s="1207"/>
      <c r="H92" s="1207"/>
      <c r="I92" s="1207"/>
      <c r="J92" s="1207"/>
      <c r="K92" s="1207"/>
      <c r="L92" s="1207"/>
      <c r="M92" s="1207"/>
      <c r="N92" s="1207"/>
      <c r="O92" s="1207"/>
      <c r="P92" s="1207"/>
      <c r="Q92" s="1208"/>
    </row>
    <row r="93" spans="1:17" ht="18">
      <c r="A93" s="1199"/>
      <c r="B93" s="1146" t="s">
        <v>211</v>
      </c>
      <c r="C93" s="1147"/>
      <c r="D93" s="84"/>
      <c r="E93" s="1218" t="e">
        <f>#REF!</f>
        <v>#REF!</v>
      </c>
      <c r="F93" s="1219"/>
      <c r="G93" s="1219"/>
      <c r="H93" s="1219"/>
      <c r="I93" s="1219"/>
      <c r="J93" s="1219"/>
      <c r="K93" s="1219"/>
      <c r="L93" s="1219"/>
      <c r="M93" s="1219"/>
      <c r="N93" s="1219"/>
      <c r="O93" s="1219"/>
      <c r="P93" s="1219"/>
      <c r="Q93" s="1220"/>
    </row>
    <row r="94" spans="1:17" ht="18">
      <c r="A94" s="1200"/>
      <c r="B94" s="1146" t="s">
        <v>212</v>
      </c>
      <c r="C94" s="1147"/>
      <c r="D94" s="84"/>
      <c r="E94" s="1185" t="e">
        <f>#REF!</f>
        <v>#REF!</v>
      </c>
      <c r="F94" s="1186"/>
      <c r="G94" s="1186"/>
      <c r="H94" s="1186"/>
      <c r="I94" s="1186"/>
      <c r="J94" s="1186"/>
      <c r="K94" s="1186"/>
      <c r="L94" s="1186"/>
      <c r="M94" s="1186"/>
      <c r="N94" s="1186"/>
      <c r="O94" s="1186"/>
      <c r="P94" s="1186"/>
      <c r="Q94" s="1187"/>
    </row>
    <row r="95" spans="1:17" ht="18">
      <c r="A95" s="1198">
        <v>19</v>
      </c>
      <c r="B95" s="1201" t="s">
        <v>213</v>
      </c>
      <c r="C95" s="1202"/>
      <c r="D95" s="84"/>
      <c r="E95" s="1203"/>
      <c r="F95" s="1204"/>
      <c r="G95" s="1204"/>
      <c r="H95" s="1204"/>
      <c r="I95" s="1204"/>
      <c r="J95" s="1204"/>
      <c r="K95" s="1204"/>
      <c r="L95" s="1204"/>
      <c r="M95" s="1204"/>
      <c r="N95" s="1204"/>
      <c r="O95" s="1204"/>
      <c r="P95" s="1204"/>
      <c r="Q95" s="1205"/>
    </row>
    <row r="96" spans="1:17" ht="18">
      <c r="A96" s="1199"/>
      <c r="B96" s="1146" t="s">
        <v>214</v>
      </c>
      <c r="C96" s="1147"/>
      <c r="D96" s="66"/>
      <c r="E96" s="1231" t="e">
        <f>#REF!</f>
        <v>#REF!</v>
      </c>
      <c r="F96" s="1232"/>
      <c r="G96" s="1232"/>
      <c r="H96" s="1232"/>
      <c r="I96" s="1232"/>
      <c r="J96" s="1232"/>
      <c r="K96" s="1232"/>
      <c r="L96" s="1232"/>
      <c r="M96" s="1232"/>
      <c r="N96" s="1232"/>
      <c r="O96" s="1232"/>
      <c r="P96" s="1232"/>
      <c r="Q96" s="1233"/>
    </row>
    <row r="97" spans="1:17" ht="18">
      <c r="A97" s="1199"/>
      <c r="B97" s="1146" t="s">
        <v>215</v>
      </c>
      <c r="C97" s="1147"/>
      <c r="D97" s="66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">
      <c r="A98" s="1200"/>
      <c r="B98" s="1146" t="s">
        <v>216</v>
      </c>
      <c r="C98" s="1147"/>
      <c r="D98" s="66" t="s">
        <v>187</v>
      </c>
      <c r="E98" s="1185" t="e">
        <f>#REF!</f>
        <v>#REF!</v>
      </c>
      <c r="F98" s="1186"/>
      <c r="G98" s="1186"/>
      <c r="H98" s="1186"/>
      <c r="I98" s="1186"/>
      <c r="J98" s="1186"/>
      <c r="K98" s="1186"/>
      <c r="L98" s="1186"/>
      <c r="M98" s="1186"/>
      <c r="N98" s="1186"/>
      <c r="O98" s="1186"/>
      <c r="P98" s="1186"/>
      <c r="Q98" s="1187"/>
    </row>
    <row r="99" spans="1:17" ht="18">
      <c r="A99" s="85">
        <v>21</v>
      </c>
      <c r="B99" s="1201" t="s">
        <v>217</v>
      </c>
      <c r="C99" s="1202"/>
      <c r="D99" s="66"/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.600000000000001" thickBot="1">
      <c r="A100" s="86">
        <v>22</v>
      </c>
      <c r="B100" s="1221" t="s">
        <v>218</v>
      </c>
      <c r="C100" s="1222"/>
      <c r="D100" s="87"/>
      <c r="E100" s="1223" t="e">
        <f>#REF!</f>
        <v>#REF!</v>
      </c>
      <c r="F100" s="1224"/>
      <c r="G100" s="1224"/>
      <c r="H100" s="1224"/>
      <c r="I100" s="1224"/>
      <c r="J100" s="1224"/>
      <c r="K100" s="1224"/>
      <c r="L100" s="1224"/>
      <c r="M100" s="1224"/>
      <c r="N100" s="1224"/>
      <c r="O100" s="1224"/>
      <c r="P100" s="1224"/>
      <c r="Q100" s="1225"/>
    </row>
  </sheetData>
  <mergeCells count="141">
    <mergeCell ref="B99:C99"/>
    <mergeCell ref="E99:Q99"/>
    <mergeCell ref="B100:C100"/>
    <mergeCell ref="E100:Q100"/>
    <mergeCell ref="A95:A98"/>
    <mergeCell ref="B95:C95"/>
    <mergeCell ref="E95:Q95"/>
    <mergeCell ref="B96:C96"/>
    <mergeCell ref="E96:Q96"/>
    <mergeCell ref="B97:C97"/>
    <mergeCell ref="E97:Q97"/>
    <mergeCell ref="B98:C98"/>
    <mergeCell ref="E98:Q98"/>
    <mergeCell ref="B90:C90"/>
    <mergeCell ref="A91:A94"/>
    <mergeCell ref="B91:C91"/>
    <mergeCell ref="E91:Q91"/>
    <mergeCell ref="B92:C92"/>
    <mergeCell ref="E92:Q92"/>
    <mergeCell ref="B93:C93"/>
    <mergeCell ref="A86:A90"/>
    <mergeCell ref="B86:C86"/>
    <mergeCell ref="E86:Q86"/>
    <mergeCell ref="B87:C87"/>
    <mergeCell ref="E87:Q90"/>
    <mergeCell ref="B88:C88"/>
    <mergeCell ref="B89:C89"/>
    <mergeCell ref="E93:Q93"/>
    <mergeCell ref="B94:C94"/>
    <mergeCell ref="E94:Q94"/>
    <mergeCell ref="B79:C79"/>
    <mergeCell ref="E79:Q79"/>
    <mergeCell ref="A82:A85"/>
    <mergeCell ref="B82:C82"/>
    <mergeCell ref="E82:Q82"/>
    <mergeCell ref="B83:C83"/>
    <mergeCell ref="E83:Q83"/>
    <mergeCell ref="B84:C84"/>
    <mergeCell ref="E84:Q84"/>
    <mergeCell ref="B85:C85"/>
    <mergeCell ref="E85:Q85"/>
    <mergeCell ref="A80:A81"/>
    <mergeCell ref="B80:C81"/>
    <mergeCell ref="E80:Q80"/>
    <mergeCell ref="E81:Q81"/>
    <mergeCell ref="B71:C71"/>
    <mergeCell ref="E71:Q71"/>
    <mergeCell ref="B72:C72"/>
    <mergeCell ref="E72:Q72"/>
    <mergeCell ref="B75:C75"/>
    <mergeCell ref="E75:Q75"/>
    <mergeCell ref="A76:A78"/>
    <mergeCell ref="B76:C76"/>
    <mergeCell ref="E76:Q76"/>
    <mergeCell ref="B77:C77"/>
    <mergeCell ref="E77:Q77"/>
    <mergeCell ref="B78:C78"/>
    <mergeCell ref="E78:Q78"/>
    <mergeCell ref="A73:A74"/>
    <mergeCell ref="B73:C74"/>
    <mergeCell ref="E73:R73"/>
    <mergeCell ref="E74:Q74"/>
    <mergeCell ref="B68:C68"/>
    <mergeCell ref="E68:Q68"/>
    <mergeCell ref="A69:A70"/>
    <mergeCell ref="B69:C69"/>
    <mergeCell ref="E69:Q69"/>
    <mergeCell ref="B70:C70"/>
    <mergeCell ref="E70:Q70"/>
    <mergeCell ref="A64:A68"/>
    <mergeCell ref="B64:C64"/>
    <mergeCell ref="E64:Q64"/>
    <mergeCell ref="B65:C65"/>
    <mergeCell ref="E65:Q65"/>
    <mergeCell ref="B61:C61"/>
    <mergeCell ref="E61:Q61"/>
    <mergeCell ref="B62:C62"/>
    <mergeCell ref="E62:Q62"/>
    <mergeCell ref="B63:C63"/>
    <mergeCell ref="E63:Q63"/>
    <mergeCell ref="B66:C66"/>
    <mergeCell ref="E66:Q66"/>
    <mergeCell ref="B67:C67"/>
    <mergeCell ref="E67:Q67"/>
    <mergeCell ref="B52:C52"/>
    <mergeCell ref="H52:I52"/>
    <mergeCell ref="L52:M52"/>
    <mergeCell ref="O52:P52"/>
    <mergeCell ref="Q52:R52"/>
    <mergeCell ref="A60:C60"/>
    <mergeCell ref="E60:Q60"/>
    <mergeCell ref="B53:C53"/>
    <mergeCell ref="H53:I53"/>
    <mergeCell ref="L53:M53"/>
    <mergeCell ref="O53:P53"/>
    <mergeCell ref="Q53:R53"/>
    <mergeCell ref="B50:C50"/>
    <mergeCell ref="H50:I50"/>
    <mergeCell ref="L50:M50"/>
    <mergeCell ref="O50:P50"/>
    <mergeCell ref="Q50:R50"/>
    <mergeCell ref="B51:C51"/>
    <mergeCell ref="H51:I51"/>
    <mergeCell ref="L51:M51"/>
    <mergeCell ref="O51:P51"/>
    <mergeCell ref="Q51:R51"/>
    <mergeCell ref="B48:C48"/>
    <mergeCell ref="H48:I48"/>
    <mergeCell ref="L48:M48"/>
    <mergeCell ref="O48:P48"/>
    <mergeCell ref="Q48:R48"/>
    <mergeCell ref="B49:C49"/>
    <mergeCell ref="H49:I49"/>
    <mergeCell ref="L49:M49"/>
    <mergeCell ref="O49:P49"/>
    <mergeCell ref="Q49:R49"/>
    <mergeCell ref="R12:R27"/>
    <mergeCell ref="Q28:Q43"/>
    <mergeCell ref="R28:R34"/>
    <mergeCell ref="R35:R43"/>
    <mergeCell ref="G45:R45"/>
    <mergeCell ref="A46:A47"/>
    <mergeCell ref="B46:C47"/>
    <mergeCell ref="D46:F46"/>
    <mergeCell ref="G46:J46"/>
    <mergeCell ref="K46:N46"/>
    <mergeCell ref="O46:R46"/>
    <mergeCell ref="H47:I47"/>
    <mergeCell ref="L47:M47"/>
    <mergeCell ref="O47:P47"/>
    <mergeCell ref="Q47:R47"/>
    <mergeCell ref="E7:F7"/>
    <mergeCell ref="E9:K9"/>
    <mergeCell ref="P9:P11"/>
    <mergeCell ref="G10:I10"/>
    <mergeCell ref="J10:J11"/>
    <mergeCell ref="K10:K11"/>
    <mergeCell ref="Q12:Q27"/>
    <mergeCell ref="C12:C27"/>
    <mergeCell ref="B12:B43"/>
    <mergeCell ref="C28:C43"/>
  </mergeCells>
  <phoneticPr fontId="42" type="noConversion"/>
  <printOptions horizontalCentered="1"/>
  <pageMargins left="0.2" right="0.2" top="0.2" bottom="0.2" header="0.31" footer="0.31"/>
  <pageSetup paperSize="9" scale="60" orientation="landscape" r:id="rId1"/>
  <headerFooter alignWithMargins="0">
    <oddFooter>&amp;L&amp;F &amp;A&amp;C&amp;P of &amp;N&amp;R&amp;D &amp;T</oddFooter>
  </headerFooter>
  <rowBreaks count="1" manualBreakCount="1">
    <brk id="5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view="pageBreakPreview" topLeftCell="A43" zoomScaleNormal="100" zoomScaleSheetLayoutView="100" workbookViewId="0">
      <selection activeCell="A48" sqref="A48:XFD53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872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085" t="s">
        <v>68</v>
      </c>
      <c r="Q9" s="81" t="s">
        <v>69</v>
      </c>
      <c r="R9" s="82"/>
    </row>
    <row r="10" spans="1:18" ht="15.6" customHeight="1">
      <c r="A10" s="644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9"/>
      <c r="J10" s="1090" t="s">
        <v>76</v>
      </c>
      <c r="K10" s="1092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086"/>
      <c r="Q10" s="354"/>
      <c r="R10" s="43"/>
    </row>
    <row r="11" spans="1:18" ht="27" thickBot="1">
      <c r="A11" s="820"/>
      <c r="B11" s="634"/>
      <c r="C11" s="634"/>
      <c r="D11" s="821"/>
      <c r="E11" s="822" t="s">
        <v>82</v>
      </c>
      <c r="F11" s="823" t="s">
        <v>83</v>
      </c>
      <c r="G11" s="822" t="s">
        <v>82</v>
      </c>
      <c r="H11" s="823" t="s">
        <v>83</v>
      </c>
      <c r="I11" s="824" t="s">
        <v>84</v>
      </c>
      <c r="J11" s="1091"/>
      <c r="K11" s="1093"/>
      <c r="L11" s="636" t="s">
        <v>85</v>
      </c>
      <c r="M11" s="825" t="s">
        <v>86</v>
      </c>
      <c r="N11" s="634" t="s">
        <v>86</v>
      </c>
      <c r="O11" s="825" t="s">
        <v>87</v>
      </c>
      <c r="P11" s="1087"/>
      <c r="Q11" s="826" t="s">
        <v>88</v>
      </c>
      <c r="R11" s="635" t="s">
        <v>89</v>
      </c>
    </row>
    <row r="12" spans="1:18" ht="20.100000000000001" customHeight="1">
      <c r="A12" s="359">
        <v>1</v>
      </c>
      <c r="B12" s="1237" t="s">
        <v>227</v>
      </c>
      <c r="C12" s="1237" t="s">
        <v>61</v>
      </c>
      <c r="D12" s="783" t="s">
        <v>91</v>
      </c>
      <c r="E12" s="675">
        <v>6435.6</v>
      </c>
      <c r="F12" s="827" t="s">
        <v>92</v>
      </c>
      <c r="G12" s="675">
        <f>J12*0.93</f>
        <v>6463.5</v>
      </c>
      <c r="H12" s="827" t="s">
        <v>92</v>
      </c>
      <c r="I12" s="749">
        <f>G12/E12-1</f>
        <v>4.3352601156068094E-3</v>
      </c>
      <c r="J12" s="828">
        <v>6950</v>
      </c>
      <c r="K12" s="711">
        <f>J12*0.6</f>
        <v>4170</v>
      </c>
      <c r="L12" s="829">
        <v>0</v>
      </c>
      <c r="M12" s="785">
        <v>0</v>
      </c>
      <c r="N12" s="829">
        <v>56</v>
      </c>
      <c r="O12" s="790" t="e">
        <f t="shared" ref="O12:O43" si="0">(G12-L12-M12+N12)*$O$8</f>
        <v>#REF!</v>
      </c>
      <c r="P12" s="791">
        <f t="shared" ref="P12:P27" si="1">P28+200</f>
        <v>3900</v>
      </c>
      <c r="Q12" s="1234" t="e">
        <f>#REF!</f>
        <v>#REF!</v>
      </c>
      <c r="R12" s="1241" t="e">
        <f>#REF!</f>
        <v>#REF!</v>
      </c>
    </row>
    <row r="13" spans="1:18" ht="20.100000000000001" customHeight="1">
      <c r="A13" s="358">
        <f>A12+1</f>
        <v>2</v>
      </c>
      <c r="B13" s="1238"/>
      <c r="C13" s="1238"/>
      <c r="D13" s="339" t="s">
        <v>93</v>
      </c>
      <c r="E13" s="318">
        <v>4854.6000000000004</v>
      </c>
      <c r="F13" s="50" t="s">
        <v>94</v>
      </c>
      <c r="G13" s="318">
        <f t="shared" ref="G13:G43" si="2">J13*0.93</f>
        <v>4854.6000000000004</v>
      </c>
      <c r="H13" s="50" t="s">
        <v>94</v>
      </c>
      <c r="I13" s="734">
        <f t="shared" ref="I13:I43" si="3">G13/E13-1</f>
        <v>0</v>
      </c>
      <c r="J13" s="797">
        <v>5220</v>
      </c>
      <c r="K13" s="639">
        <f t="shared" ref="K13:K41" si="4">J13*0.6</f>
        <v>3132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77">
        <f t="shared" si="1"/>
        <v>2800</v>
      </c>
      <c r="Q13" s="1235"/>
      <c r="R13" s="1242"/>
    </row>
    <row r="14" spans="1:18" ht="20.100000000000001" customHeight="1">
      <c r="A14" s="358">
        <v>3</v>
      </c>
      <c r="B14" s="1238"/>
      <c r="C14" s="1238"/>
      <c r="D14" s="637" t="s">
        <v>95</v>
      </c>
      <c r="E14" s="314">
        <v>3850.2000000000003</v>
      </c>
      <c r="F14" s="717" t="s">
        <v>96</v>
      </c>
      <c r="G14" s="314">
        <f t="shared" si="2"/>
        <v>3850.2000000000003</v>
      </c>
      <c r="H14" s="717" t="s">
        <v>96</v>
      </c>
      <c r="I14" s="741">
        <f t="shared" si="3"/>
        <v>0</v>
      </c>
      <c r="J14" s="799">
        <v>4140</v>
      </c>
      <c r="K14" s="642">
        <f t="shared" si="4"/>
        <v>2484</v>
      </c>
      <c r="L14" s="638">
        <v>0</v>
      </c>
      <c r="M14" s="333">
        <v>0</v>
      </c>
      <c r="N14" s="638">
        <v>56</v>
      </c>
      <c r="O14" s="334" t="e">
        <f t="shared" si="0"/>
        <v>#REF!</v>
      </c>
      <c r="P14" s="78">
        <f t="shared" si="1"/>
        <v>2350</v>
      </c>
      <c r="Q14" s="1235"/>
      <c r="R14" s="1242"/>
    </row>
    <row r="15" spans="1:18" ht="20.100000000000001" customHeight="1">
      <c r="A15" s="358">
        <v>4</v>
      </c>
      <c r="B15" s="1238"/>
      <c r="C15" s="1238"/>
      <c r="D15" s="719" t="s">
        <v>97</v>
      </c>
      <c r="E15" s="652">
        <v>4333.8</v>
      </c>
      <c r="F15" s="655" t="s">
        <v>98</v>
      </c>
      <c r="G15" s="652">
        <f t="shared" si="2"/>
        <v>4873.2</v>
      </c>
      <c r="H15" s="655" t="s">
        <v>98</v>
      </c>
      <c r="I15" s="748">
        <f t="shared" si="3"/>
        <v>0.12446351931330457</v>
      </c>
      <c r="J15" s="792">
        <v>5240</v>
      </c>
      <c r="K15" s="518">
        <f t="shared" si="4"/>
        <v>3144</v>
      </c>
      <c r="L15" s="719">
        <v>0</v>
      </c>
      <c r="M15" s="720">
        <v>0</v>
      </c>
      <c r="N15" s="719">
        <v>56</v>
      </c>
      <c r="O15" s="519" t="e">
        <f t="shared" si="0"/>
        <v>#REF!</v>
      </c>
      <c r="P15" s="730">
        <f t="shared" si="1"/>
        <v>2800</v>
      </c>
      <c r="Q15" s="1235"/>
      <c r="R15" s="1242"/>
    </row>
    <row r="16" spans="1:18" ht="20.100000000000001" customHeight="1">
      <c r="A16" s="358">
        <v>5</v>
      </c>
      <c r="B16" s="1238"/>
      <c r="C16" s="1238"/>
      <c r="D16" s="723" t="s">
        <v>100</v>
      </c>
      <c r="E16" s="654">
        <v>3571.2000000000003</v>
      </c>
      <c r="F16" s="656" t="s">
        <v>101</v>
      </c>
      <c r="G16" s="654">
        <f t="shared" si="2"/>
        <v>3906</v>
      </c>
      <c r="H16" s="656" t="s">
        <v>101</v>
      </c>
      <c r="I16" s="750">
        <f t="shared" si="3"/>
        <v>9.375E-2</v>
      </c>
      <c r="J16" s="787">
        <v>4200</v>
      </c>
      <c r="K16" s="523">
        <f t="shared" si="4"/>
        <v>2520</v>
      </c>
      <c r="L16" s="724">
        <v>0</v>
      </c>
      <c r="M16" s="725">
        <v>0</v>
      </c>
      <c r="N16" s="724">
        <v>56</v>
      </c>
      <c r="O16" s="524" t="e">
        <f t="shared" si="0"/>
        <v>#REF!</v>
      </c>
      <c r="P16" s="541">
        <f t="shared" si="1"/>
        <v>2300</v>
      </c>
      <c r="Q16" s="1235"/>
      <c r="R16" s="1242"/>
    </row>
    <row r="17" spans="1:18" ht="20.100000000000001" customHeight="1">
      <c r="A17" s="358">
        <f>A16+1</f>
        <v>6</v>
      </c>
      <c r="B17" s="1238"/>
      <c r="C17" s="1238"/>
      <c r="D17" s="47" t="s">
        <v>103</v>
      </c>
      <c r="E17" s="318">
        <v>2864.4</v>
      </c>
      <c r="F17" s="319" t="s">
        <v>104</v>
      </c>
      <c r="G17" s="318">
        <f t="shared" si="2"/>
        <v>2864.4</v>
      </c>
      <c r="H17" s="319" t="s">
        <v>104</v>
      </c>
      <c r="I17" s="734">
        <f t="shared" si="3"/>
        <v>0</v>
      </c>
      <c r="J17" s="797">
        <v>3080</v>
      </c>
      <c r="K17" s="639">
        <f t="shared" si="4"/>
        <v>1848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341">
        <f t="shared" si="1"/>
        <v>1800</v>
      </c>
      <c r="Q17" s="1235"/>
      <c r="R17" s="1242"/>
    </row>
    <row r="18" spans="1:18" ht="20.100000000000001" customHeight="1">
      <c r="A18" s="358">
        <v>7</v>
      </c>
      <c r="B18" s="1238"/>
      <c r="C18" s="1238"/>
      <c r="D18" s="49" t="s">
        <v>106</v>
      </c>
      <c r="E18" s="314">
        <v>2250.6</v>
      </c>
      <c r="F18" s="320" t="s">
        <v>107</v>
      </c>
      <c r="G18" s="314">
        <f t="shared" si="2"/>
        <v>2250.6</v>
      </c>
      <c r="H18" s="320" t="s">
        <v>107</v>
      </c>
      <c r="I18" s="741">
        <f t="shared" si="3"/>
        <v>0</v>
      </c>
      <c r="J18" s="799">
        <v>2420</v>
      </c>
      <c r="K18" s="642">
        <f t="shared" si="4"/>
        <v>1452</v>
      </c>
      <c r="L18" s="637">
        <v>0</v>
      </c>
      <c r="M18" s="333">
        <v>0</v>
      </c>
      <c r="N18" s="637">
        <v>56</v>
      </c>
      <c r="O18" s="643" t="e">
        <f t="shared" si="0"/>
        <v>#REF!</v>
      </c>
      <c r="P18" s="715">
        <f t="shared" si="1"/>
        <v>1300</v>
      </c>
      <c r="Q18" s="1235"/>
      <c r="R18" s="1242"/>
    </row>
    <row r="19" spans="1:18" ht="20.100000000000001" customHeight="1">
      <c r="A19" s="358">
        <v>8</v>
      </c>
      <c r="B19" s="1238"/>
      <c r="C19" s="1238"/>
      <c r="D19" s="789" t="s">
        <v>109</v>
      </c>
      <c r="E19" s="675">
        <v>2380.8000000000002</v>
      </c>
      <c r="F19" s="784" t="s">
        <v>110</v>
      </c>
      <c r="G19" s="675">
        <f t="shared" si="2"/>
        <v>2817.9</v>
      </c>
      <c r="H19" s="784" t="s">
        <v>110</v>
      </c>
      <c r="I19" s="749">
        <f t="shared" si="3"/>
        <v>0.18359375</v>
      </c>
      <c r="J19" s="828">
        <v>3030</v>
      </c>
      <c r="K19" s="711">
        <f t="shared" si="4"/>
        <v>1818</v>
      </c>
      <c r="L19" s="783">
        <v>0</v>
      </c>
      <c r="M19" s="785">
        <v>0</v>
      </c>
      <c r="N19" s="783">
        <v>56</v>
      </c>
      <c r="O19" s="790" t="e">
        <f t="shared" si="0"/>
        <v>#REF!</v>
      </c>
      <c r="P19" s="791">
        <f t="shared" si="1"/>
        <v>1620</v>
      </c>
      <c r="Q19" s="1235"/>
      <c r="R19" s="1242"/>
    </row>
    <row r="20" spans="1:18" ht="20.100000000000001" customHeight="1">
      <c r="A20" s="358">
        <f t="shared" ref="A20:A43" si="5">A19+1</f>
        <v>9</v>
      </c>
      <c r="B20" s="1238"/>
      <c r="C20" s="1238"/>
      <c r="D20" s="723" t="s">
        <v>111</v>
      </c>
      <c r="E20" s="654">
        <v>2176.2000000000003</v>
      </c>
      <c r="F20" s="729" t="s">
        <v>112</v>
      </c>
      <c r="G20" s="654">
        <f t="shared" si="2"/>
        <v>2538.9</v>
      </c>
      <c r="H20" s="656" t="s">
        <v>112</v>
      </c>
      <c r="I20" s="750">
        <f t="shared" si="3"/>
        <v>0.16666666666666652</v>
      </c>
      <c r="J20" s="787">
        <v>2730</v>
      </c>
      <c r="K20" s="523">
        <f t="shared" si="4"/>
        <v>1638</v>
      </c>
      <c r="L20" s="724">
        <v>0</v>
      </c>
      <c r="M20" s="725">
        <v>0</v>
      </c>
      <c r="N20" s="724">
        <v>56</v>
      </c>
      <c r="O20" s="726" t="e">
        <f t="shared" si="0"/>
        <v>#REF!</v>
      </c>
      <c r="P20" s="727">
        <f t="shared" si="1"/>
        <v>1420</v>
      </c>
      <c r="Q20" s="1235"/>
      <c r="R20" s="1242"/>
    </row>
    <row r="21" spans="1:18" ht="20.100000000000001" customHeight="1">
      <c r="A21" s="358">
        <f t="shared" si="5"/>
        <v>10</v>
      </c>
      <c r="B21" s="1238"/>
      <c r="C21" s="1238"/>
      <c r="D21" s="723" t="s">
        <v>113</v>
      </c>
      <c r="E21" s="654">
        <v>2008.8000000000002</v>
      </c>
      <c r="F21" s="656" t="s">
        <v>114</v>
      </c>
      <c r="G21" s="654">
        <f t="shared" si="2"/>
        <v>2334.3000000000002</v>
      </c>
      <c r="H21" s="656" t="s">
        <v>114</v>
      </c>
      <c r="I21" s="750">
        <f t="shared" si="3"/>
        <v>0.16203703703703698</v>
      </c>
      <c r="J21" s="787">
        <v>2510</v>
      </c>
      <c r="K21" s="523">
        <f t="shared" si="4"/>
        <v>1506</v>
      </c>
      <c r="L21" s="724">
        <v>0</v>
      </c>
      <c r="M21" s="725">
        <v>0</v>
      </c>
      <c r="N21" s="724">
        <v>56</v>
      </c>
      <c r="O21" s="726" t="e">
        <f t="shared" si="0"/>
        <v>#REF!</v>
      </c>
      <c r="P21" s="727">
        <f t="shared" si="1"/>
        <v>1270</v>
      </c>
      <c r="Q21" s="1235"/>
      <c r="R21" s="1242"/>
    </row>
    <row r="22" spans="1:18" ht="20.100000000000001" customHeight="1">
      <c r="A22" s="358">
        <f t="shared" si="5"/>
        <v>11</v>
      </c>
      <c r="B22" s="1238"/>
      <c r="C22" s="1238"/>
      <c r="D22" s="47" t="s">
        <v>115</v>
      </c>
      <c r="E22" s="318">
        <v>1860</v>
      </c>
      <c r="F22" s="319" t="s">
        <v>116</v>
      </c>
      <c r="G22" s="318">
        <f t="shared" si="2"/>
        <v>1860</v>
      </c>
      <c r="H22" s="319" t="s">
        <v>116</v>
      </c>
      <c r="I22" s="734">
        <f t="shared" si="3"/>
        <v>0</v>
      </c>
      <c r="J22" s="797">
        <v>2000</v>
      </c>
      <c r="K22" s="639">
        <f t="shared" si="4"/>
        <v>1200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77">
        <f t="shared" si="1"/>
        <v>1120</v>
      </c>
      <c r="Q22" s="1235"/>
      <c r="R22" s="1242"/>
    </row>
    <row r="23" spans="1:18" ht="20.100000000000001" customHeight="1">
      <c r="A23" s="358">
        <f t="shared" si="5"/>
        <v>12</v>
      </c>
      <c r="B23" s="1238"/>
      <c r="C23" s="1238"/>
      <c r="D23" s="47" t="s">
        <v>117</v>
      </c>
      <c r="E23" s="318">
        <v>1711.2</v>
      </c>
      <c r="F23" s="319" t="s">
        <v>118</v>
      </c>
      <c r="G23" s="318">
        <f>J23*0.93</f>
        <v>1711.2</v>
      </c>
      <c r="H23" s="319" t="s">
        <v>118</v>
      </c>
      <c r="I23" s="734">
        <f t="shared" si="3"/>
        <v>0</v>
      </c>
      <c r="J23" s="797">
        <v>1840</v>
      </c>
      <c r="K23" s="639">
        <f t="shared" si="4"/>
        <v>1104</v>
      </c>
      <c r="L23" s="339">
        <v>0</v>
      </c>
      <c r="M23" s="340">
        <v>0</v>
      </c>
      <c r="N23" s="339">
        <v>56</v>
      </c>
      <c r="O23" s="343" t="e">
        <f t="shared" si="0"/>
        <v>#REF!</v>
      </c>
      <c r="P23" s="77">
        <f t="shared" si="1"/>
        <v>1030</v>
      </c>
      <c r="Q23" s="1235"/>
      <c r="R23" s="1242"/>
    </row>
    <row r="24" spans="1:18" ht="20.100000000000001" customHeight="1">
      <c r="A24" s="358">
        <f t="shared" si="5"/>
        <v>13</v>
      </c>
      <c r="B24" s="1238"/>
      <c r="C24" s="1238"/>
      <c r="D24" s="47" t="s">
        <v>119</v>
      </c>
      <c r="E24" s="318">
        <v>1581</v>
      </c>
      <c r="F24" s="319" t="s">
        <v>120</v>
      </c>
      <c r="G24" s="318">
        <f t="shared" si="2"/>
        <v>1581</v>
      </c>
      <c r="H24" s="319" t="s">
        <v>120</v>
      </c>
      <c r="I24" s="734">
        <f t="shared" si="3"/>
        <v>0</v>
      </c>
      <c r="J24" s="797">
        <v>1700</v>
      </c>
      <c r="K24" s="639">
        <f t="shared" si="4"/>
        <v>1020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77">
        <f t="shared" si="1"/>
        <v>940</v>
      </c>
      <c r="Q24" s="1235"/>
      <c r="R24" s="1242"/>
    </row>
    <row r="25" spans="1:18" ht="20.100000000000001" customHeight="1">
      <c r="A25" s="358">
        <f t="shared" si="5"/>
        <v>14</v>
      </c>
      <c r="B25" s="1238"/>
      <c r="C25" s="1238"/>
      <c r="D25" s="47" t="s">
        <v>121</v>
      </c>
      <c r="E25" s="318">
        <v>1450.8000000000002</v>
      </c>
      <c r="F25" s="319" t="s">
        <v>122</v>
      </c>
      <c r="G25" s="318">
        <f t="shared" si="2"/>
        <v>1450.8000000000002</v>
      </c>
      <c r="H25" s="319" t="s">
        <v>122</v>
      </c>
      <c r="I25" s="734">
        <f t="shared" si="3"/>
        <v>0</v>
      </c>
      <c r="J25" s="797">
        <v>1560</v>
      </c>
      <c r="K25" s="639">
        <f t="shared" si="4"/>
        <v>936</v>
      </c>
      <c r="L25" s="339">
        <v>0</v>
      </c>
      <c r="M25" s="340">
        <v>0</v>
      </c>
      <c r="N25" s="339">
        <v>56</v>
      </c>
      <c r="O25" s="343" t="e">
        <f t="shared" si="0"/>
        <v>#REF!</v>
      </c>
      <c r="P25" s="77">
        <f t="shared" si="1"/>
        <v>850</v>
      </c>
      <c r="Q25" s="1235"/>
      <c r="R25" s="1242"/>
    </row>
    <row r="26" spans="1:18" ht="20.100000000000001" customHeight="1">
      <c r="A26" s="358">
        <f t="shared" si="5"/>
        <v>15</v>
      </c>
      <c r="B26" s="1238"/>
      <c r="C26" s="1238"/>
      <c r="D26" s="47" t="s">
        <v>123</v>
      </c>
      <c r="E26" s="318">
        <v>1339.2</v>
      </c>
      <c r="F26" s="319" t="s">
        <v>124</v>
      </c>
      <c r="G26" s="318">
        <f t="shared" si="2"/>
        <v>1339.2</v>
      </c>
      <c r="H26" s="319" t="s">
        <v>124</v>
      </c>
      <c r="I26" s="734">
        <f t="shared" si="3"/>
        <v>0</v>
      </c>
      <c r="J26" s="797">
        <v>1440</v>
      </c>
      <c r="K26" s="639" t="s">
        <v>125</v>
      </c>
      <c r="L26" s="339">
        <v>0</v>
      </c>
      <c r="M26" s="340">
        <v>0</v>
      </c>
      <c r="N26" s="339">
        <v>56</v>
      </c>
      <c r="O26" s="343" t="e">
        <f t="shared" si="0"/>
        <v>#REF!</v>
      </c>
      <c r="P26" s="77">
        <f t="shared" si="1"/>
        <v>800</v>
      </c>
      <c r="Q26" s="1235"/>
      <c r="R26" s="1242"/>
    </row>
    <row r="27" spans="1:18" ht="20.100000000000001" customHeight="1" thickBot="1">
      <c r="A27" s="794">
        <f t="shared" si="5"/>
        <v>16</v>
      </c>
      <c r="B27" s="1238"/>
      <c r="C27" s="1239"/>
      <c r="D27" s="681" t="s">
        <v>126</v>
      </c>
      <c r="E27" s="571">
        <v>1227.6000000000001</v>
      </c>
      <c r="F27" s="682" t="s">
        <v>127</v>
      </c>
      <c r="G27" s="571">
        <f t="shared" si="2"/>
        <v>1227.6000000000001</v>
      </c>
      <c r="H27" s="682" t="s">
        <v>127</v>
      </c>
      <c r="I27" s="753">
        <f t="shared" si="3"/>
        <v>0</v>
      </c>
      <c r="J27" s="798">
        <v>1320</v>
      </c>
      <c r="K27" s="731" t="s">
        <v>125</v>
      </c>
      <c r="L27" s="683">
        <v>0</v>
      </c>
      <c r="M27" s="684">
        <v>0</v>
      </c>
      <c r="N27" s="683">
        <v>56</v>
      </c>
      <c r="O27" s="685" t="e">
        <f t="shared" si="0"/>
        <v>#REF!</v>
      </c>
      <c r="P27" s="686">
        <f t="shared" si="1"/>
        <v>750</v>
      </c>
      <c r="Q27" s="1236"/>
      <c r="R27" s="1243"/>
    </row>
    <row r="28" spans="1:18" ht="20.100000000000001" customHeight="1" thickTop="1">
      <c r="A28" s="362">
        <v>17</v>
      </c>
      <c r="B28" s="1238"/>
      <c r="C28" s="1237" t="s">
        <v>61</v>
      </c>
      <c r="D28" s="673" t="s">
        <v>128</v>
      </c>
      <c r="E28" s="553">
        <v>6138</v>
      </c>
      <c r="F28" s="674" t="s">
        <v>92</v>
      </c>
      <c r="G28" s="553">
        <f t="shared" si="2"/>
        <v>6138</v>
      </c>
      <c r="H28" s="674" t="s">
        <v>92</v>
      </c>
      <c r="I28" s="736">
        <f t="shared" si="3"/>
        <v>0</v>
      </c>
      <c r="J28" s="754">
        <v>6600</v>
      </c>
      <c r="K28" s="687">
        <f t="shared" si="4"/>
        <v>3960</v>
      </c>
      <c r="L28" s="677">
        <v>0</v>
      </c>
      <c r="M28" s="678">
        <v>0</v>
      </c>
      <c r="N28" s="677">
        <v>56</v>
      </c>
      <c r="O28" s="679" t="e">
        <f t="shared" si="0"/>
        <v>#REF!</v>
      </c>
      <c r="P28" s="680">
        <v>3700</v>
      </c>
      <c r="Q28" s="1234" t="e">
        <f>#REF!</f>
        <v>#REF!</v>
      </c>
      <c r="R28" s="1102" t="s">
        <v>129</v>
      </c>
    </row>
    <row r="29" spans="1:18" ht="20.100000000000001" customHeight="1">
      <c r="A29" s="358">
        <f t="shared" si="5"/>
        <v>18</v>
      </c>
      <c r="B29" s="1238"/>
      <c r="C29" s="1238"/>
      <c r="D29" s="339" t="s">
        <v>130</v>
      </c>
      <c r="E29" s="318">
        <v>4557</v>
      </c>
      <c r="F29" s="50" t="s">
        <v>94</v>
      </c>
      <c r="G29" s="318">
        <f t="shared" si="2"/>
        <v>4557</v>
      </c>
      <c r="H29" s="50" t="s">
        <v>94</v>
      </c>
      <c r="I29" s="734">
        <f t="shared" si="3"/>
        <v>0</v>
      </c>
      <c r="J29" s="742">
        <v>4900</v>
      </c>
      <c r="K29" s="639">
        <f t="shared" si="4"/>
        <v>2940</v>
      </c>
      <c r="L29" s="563">
        <v>0</v>
      </c>
      <c r="M29" s="340">
        <v>0</v>
      </c>
      <c r="N29" s="563">
        <v>56</v>
      </c>
      <c r="O29" s="343" t="e">
        <f t="shared" si="0"/>
        <v>#REF!</v>
      </c>
      <c r="P29" s="77">
        <v>2600</v>
      </c>
      <c r="Q29" s="1235"/>
      <c r="R29" s="1103"/>
    </row>
    <row r="30" spans="1:18" ht="20.100000000000001" customHeight="1">
      <c r="A30" s="358">
        <v>19</v>
      </c>
      <c r="B30" s="1238"/>
      <c r="C30" s="1238"/>
      <c r="D30" s="637" t="s">
        <v>131</v>
      </c>
      <c r="E30" s="314">
        <v>3552.6000000000004</v>
      </c>
      <c r="F30" s="717" t="s">
        <v>96</v>
      </c>
      <c r="G30" s="314">
        <f t="shared" si="2"/>
        <v>3552.6000000000004</v>
      </c>
      <c r="H30" s="717" t="s">
        <v>96</v>
      </c>
      <c r="I30" s="741">
        <f t="shared" si="3"/>
        <v>0</v>
      </c>
      <c r="J30" s="747">
        <v>3820</v>
      </c>
      <c r="K30" s="642">
        <f t="shared" si="4"/>
        <v>2292</v>
      </c>
      <c r="L30" s="638">
        <v>0</v>
      </c>
      <c r="M30" s="333">
        <v>0</v>
      </c>
      <c r="N30" s="638">
        <v>56</v>
      </c>
      <c r="O30" s="334" t="e">
        <f t="shared" si="0"/>
        <v>#REF!</v>
      </c>
      <c r="P30" s="78">
        <v>2150</v>
      </c>
      <c r="Q30" s="1235"/>
      <c r="R30" s="1103"/>
    </row>
    <row r="31" spans="1:18" ht="20.100000000000001" customHeight="1">
      <c r="A31" s="358">
        <v>20</v>
      </c>
      <c r="B31" s="1238"/>
      <c r="C31" s="1238"/>
      <c r="D31" s="783" t="s">
        <v>132</v>
      </c>
      <c r="E31" s="675">
        <v>4036.2000000000003</v>
      </c>
      <c r="F31" s="784" t="s">
        <v>98</v>
      </c>
      <c r="G31" s="675">
        <f t="shared" si="2"/>
        <v>4575.6000000000004</v>
      </c>
      <c r="H31" s="784" t="s">
        <v>98</v>
      </c>
      <c r="I31" s="749">
        <f t="shared" si="3"/>
        <v>0.13364055299539168</v>
      </c>
      <c r="J31" s="758">
        <v>4920</v>
      </c>
      <c r="K31" s="711">
        <f t="shared" si="4"/>
        <v>2952</v>
      </c>
      <c r="L31" s="783">
        <v>0</v>
      </c>
      <c r="M31" s="785">
        <v>0</v>
      </c>
      <c r="N31" s="783">
        <v>56</v>
      </c>
      <c r="O31" s="676" t="e">
        <f t="shared" si="0"/>
        <v>#REF!</v>
      </c>
      <c r="P31" s="786">
        <v>2600</v>
      </c>
      <c r="Q31" s="1235"/>
      <c r="R31" s="1103"/>
    </row>
    <row r="32" spans="1:18" ht="20.100000000000001" customHeight="1">
      <c r="A32" s="358">
        <v>21</v>
      </c>
      <c r="B32" s="1238"/>
      <c r="C32" s="1238"/>
      <c r="D32" s="723" t="s">
        <v>134</v>
      </c>
      <c r="E32" s="654">
        <v>3273.6000000000004</v>
      </c>
      <c r="F32" s="656" t="s">
        <v>101</v>
      </c>
      <c r="G32" s="654">
        <f t="shared" si="2"/>
        <v>3608.4</v>
      </c>
      <c r="H32" s="656" t="s">
        <v>101</v>
      </c>
      <c r="I32" s="750">
        <f t="shared" si="3"/>
        <v>0.10227272727272707</v>
      </c>
      <c r="J32" s="756">
        <v>3880</v>
      </c>
      <c r="K32" s="523">
        <f t="shared" si="4"/>
        <v>2328</v>
      </c>
      <c r="L32" s="724">
        <v>0</v>
      </c>
      <c r="M32" s="725">
        <v>0</v>
      </c>
      <c r="N32" s="724">
        <v>56</v>
      </c>
      <c r="O32" s="524" t="e">
        <f t="shared" si="0"/>
        <v>#REF!</v>
      </c>
      <c r="P32" s="541">
        <v>2100</v>
      </c>
      <c r="Q32" s="1235"/>
      <c r="R32" s="1103"/>
    </row>
    <row r="33" spans="1:18" ht="20.100000000000001" customHeight="1">
      <c r="A33" s="358">
        <f t="shared" si="5"/>
        <v>22</v>
      </c>
      <c r="B33" s="1238"/>
      <c r="C33" s="1238"/>
      <c r="D33" s="47" t="s">
        <v>136</v>
      </c>
      <c r="E33" s="318">
        <v>2566.8000000000002</v>
      </c>
      <c r="F33" s="319" t="s">
        <v>104</v>
      </c>
      <c r="G33" s="318">
        <f t="shared" si="2"/>
        <v>2566.8000000000002</v>
      </c>
      <c r="H33" s="319" t="s">
        <v>104</v>
      </c>
      <c r="I33" s="734">
        <f t="shared" si="3"/>
        <v>0</v>
      </c>
      <c r="J33" s="742">
        <v>2760</v>
      </c>
      <c r="K33" s="639">
        <f t="shared" si="4"/>
        <v>1656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341">
        <v>1600</v>
      </c>
      <c r="Q33" s="1235"/>
      <c r="R33" s="1103"/>
    </row>
    <row r="34" spans="1:18" ht="20.100000000000001" customHeight="1">
      <c r="A34" s="358">
        <v>23</v>
      </c>
      <c r="B34" s="1238"/>
      <c r="C34" s="1238"/>
      <c r="D34" s="49" t="s">
        <v>137</v>
      </c>
      <c r="E34" s="314">
        <v>1953</v>
      </c>
      <c r="F34" s="320" t="s">
        <v>107</v>
      </c>
      <c r="G34" s="314">
        <f t="shared" si="2"/>
        <v>1953</v>
      </c>
      <c r="H34" s="320" t="s">
        <v>107</v>
      </c>
      <c r="I34" s="741">
        <f t="shared" si="3"/>
        <v>0</v>
      </c>
      <c r="J34" s="747">
        <v>2100</v>
      </c>
      <c r="K34" s="642">
        <f t="shared" si="4"/>
        <v>1260</v>
      </c>
      <c r="L34" s="637">
        <v>0</v>
      </c>
      <c r="M34" s="333">
        <v>0</v>
      </c>
      <c r="N34" s="637">
        <v>56</v>
      </c>
      <c r="O34" s="643" t="e">
        <f t="shared" si="0"/>
        <v>#REF!</v>
      </c>
      <c r="P34" s="715">
        <v>1100</v>
      </c>
      <c r="Q34" s="1235"/>
      <c r="R34" s="1103"/>
    </row>
    <row r="35" spans="1:18" ht="20.100000000000001" customHeight="1">
      <c r="A35" s="358">
        <v>24</v>
      </c>
      <c r="B35" s="1238"/>
      <c r="C35" s="1238"/>
      <c r="D35" s="789" t="s">
        <v>138</v>
      </c>
      <c r="E35" s="675">
        <v>2083.2000000000003</v>
      </c>
      <c r="F35" s="784" t="s">
        <v>110</v>
      </c>
      <c r="G35" s="675">
        <f t="shared" si="2"/>
        <v>2492.4</v>
      </c>
      <c r="H35" s="784" t="s">
        <v>110</v>
      </c>
      <c r="I35" s="749">
        <f t="shared" si="3"/>
        <v>0.1964285714285714</v>
      </c>
      <c r="J35" s="758">
        <v>2680</v>
      </c>
      <c r="K35" s="711">
        <f t="shared" si="4"/>
        <v>1608</v>
      </c>
      <c r="L35" s="783">
        <v>0</v>
      </c>
      <c r="M35" s="785">
        <v>0</v>
      </c>
      <c r="N35" s="783">
        <v>56</v>
      </c>
      <c r="O35" s="790" t="e">
        <f t="shared" si="0"/>
        <v>#REF!</v>
      </c>
      <c r="P35" s="791">
        <v>1420</v>
      </c>
      <c r="Q35" s="1235"/>
      <c r="R35" s="1104" t="s">
        <v>139</v>
      </c>
    </row>
    <row r="36" spans="1:18" ht="20.100000000000001" customHeight="1">
      <c r="A36" s="358">
        <v>25</v>
      </c>
      <c r="B36" s="1238"/>
      <c r="C36" s="1238"/>
      <c r="D36" s="723" t="s">
        <v>140</v>
      </c>
      <c r="E36" s="654">
        <v>1878.6000000000001</v>
      </c>
      <c r="F36" s="729" t="s">
        <v>112</v>
      </c>
      <c r="G36" s="654">
        <f t="shared" si="2"/>
        <v>2241.3000000000002</v>
      </c>
      <c r="H36" s="656" t="s">
        <v>112</v>
      </c>
      <c r="I36" s="750">
        <f t="shared" si="3"/>
        <v>0.19306930693069302</v>
      </c>
      <c r="J36" s="756">
        <v>2410</v>
      </c>
      <c r="K36" s="523">
        <f t="shared" si="4"/>
        <v>1446</v>
      </c>
      <c r="L36" s="724">
        <v>0</v>
      </c>
      <c r="M36" s="725">
        <v>0</v>
      </c>
      <c r="N36" s="724">
        <v>56</v>
      </c>
      <c r="O36" s="726" t="e">
        <f t="shared" si="0"/>
        <v>#REF!</v>
      </c>
      <c r="P36" s="727">
        <v>1220</v>
      </c>
      <c r="Q36" s="1235"/>
      <c r="R36" s="1104"/>
    </row>
    <row r="37" spans="1:18" ht="20.100000000000001" customHeight="1">
      <c r="A37" s="358">
        <f t="shared" si="5"/>
        <v>26</v>
      </c>
      <c r="B37" s="1238"/>
      <c r="C37" s="1238"/>
      <c r="D37" s="723" t="s">
        <v>141</v>
      </c>
      <c r="E37" s="654">
        <v>1711.2</v>
      </c>
      <c r="F37" s="656" t="s">
        <v>114</v>
      </c>
      <c r="G37" s="654">
        <f t="shared" si="2"/>
        <v>1990.2</v>
      </c>
      <c r="H37" s="656" t="s">
        <v>114</v>
      </c>
      <c r="I37" s="750">
        <f t="shared" si="3"/>
        <v>0.16304347826086962</v>
      </c>
      <c r="J37" s="756">
        <v>2140</v>
      </c>
      <c r="K37" s="523">
        <f t="shared" si="4"/>
        <v>1284</v>
      </c>
      <c r="L37" s="724">
        <v>0</v>
      </c>
      <c r="M37" s="725">
        <v>0</v>
      </c>
      <c r="N37" s="724">
        <v>56</v>
      </c>
      <c r="O37" s="726" t="e">
        <f t="shared" si="0"/>
        <v>#REF!</v>
      </c>
      <c r="P37" s="727">
        <v>1070</v>
      </c>
      <c r="Q37" s="1235"/>
      <c r="R37" s="1104"/>
    </row>
    <row r="38" spans="1:18" ht="20.100000000000001" customHeight="1">
      <c r="A38" s="358">
        <f t="shared" si="5"/>
        <v>27</v>
      </c>
      <c r="B38" s="1238"/>
      <c r="C38" s="1238"/>
      <c r="D38" s="47" t="s">
        <v>142</v>
      </c>
      <c r="E38" s="318">
        <v>1562.4</v>
      </c>
      <c r="F38" s="319" t="s">
        <v>116</v>
      </c>
      <c r="G38" s="318">
        <f t="shared" si="2"/>
        <v>1562.4</v>
      </c>
      <c r="H38" s="319" t="s">
        <v>116</v>
      </c>
      <c r="I38" s="734">
        <f t="shared" si="3"/>
        <v>0</v>
      </c>
      <c r="J38" s="742">
        <v>1680</v>
      </c>
      <c r="K38" s="639">
        <f t="shared" si="4"/>
        <v>1008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77">
        <v>920</v>
      </c>
      <c r="Q38" s="1235"/>
      <c r="R38" s="1104"/>
    </row>
    <row r="39" spans="1:18" ht="20.100000000000001" customHeight="1">
      <c r="A39" s="358">
        <f t="shared" si="5"/>
        <v>28</v>
      </c>
      <c r="B39" s="1238"/>
      <c r="C39" s="1238"/>
      <c r="D39" s="47" t="s">
        <v>143</v>
      </c>
      <c r="E39" s="318">
        <v>1413.6000000000001</v>
      </c>
      <c r="F39" s="319" t="s">
        <v>118</v>
      </c>
      <c r="G39" s="318">
        <f t="shared" si="2"/>
        <v>1413.6000000000001</v>
      </c>
      <c r="H39" s="319" t="s">
        <v>118</v>
      </c>
      <c r="I39" s="734">
        <f t="shared" si="3"/>
        <v>0</v>
      </c>
      <c r="J39" s="742">
        <v>1520</v>
      </c>
      <c r="K39" s="639">
        <f t="shared" si="4"/>
        <v>912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77">
        <v>830</v>
      </c>
      <c r="Q39" s="1235"/>
      <c r="R39" s="1104"/>
    </row>
    <row r="40" spans="1:18" ht="20.100000000000001" customHeight="1">
      <c r="A40" s="358">
        <f t="shared" si="5"/>
        <v>29</v>
      </c>
      <c r="B40" s="1238"/>
      <c r="C40" s="1238"/>
      <c r="D40" s="47" t="s">
        <v>144</v>
      </c>
      <c r="E40" s="318">
        <v>1283.4000000000001</v>
      </c>
      <c r="F40" s="319" t="s">
        <v>120</v>
      </c>
      <c r="G40" s="318">
        <f t="shared" si="2"/>
        <v>1283.4000000000001</v>
      </c>
      <c r="H40" s="319" t="s">
        <v>120</v>
      </c>
      <c r="I40" s="734">
        <f t="shared" si="3"/>
        <v>0</v>
      </c>
      <c r="J40" s="742">
        <v>1380</v>
      </c>
      <c r="K40" s="639">
        <f t="shared" si="4"/>
        <v>828</v>
      </c>
      <c r="L40" s="339">
        <v>0</v>
      </c>
      <c r="M40" s="340">
        <v>0</v>
      </c>
      <c r="N40" s="339">
        <v>56</v>
      </c>
      <c r="O40" s="343" t="e">
        <f t="shared" si="0"/>
        <v>#REF!</v>
      </c>
      <c r="P40" s="77">
        <v>740</v>
      </c>
      <c r="Q40" s="1235"/>
      <c r="R40" s="1104"/>
    </row>
    <row r="41" spans="1:18" ht="20.100000000000001" customHeight="1">
      <c r="A41" s="358">
        <f t="shared" si="5"/>
        <v>30</v>
      </c>
      <c r="B41" s="1238"/>
      <c r="C41" s="1238"/>
      <c r="D41" s="47" t="s">
        <v>145</v>
      </c>
      <c r="E41" s="318">
        <v>1153.2</v>
      </c>
      <c r="F41" s="319" t="s">
        <v>122</v>
      </c>
      <c r="G41" s="318">
        <f t="shared" si="2"/>
        <v>1153.2</v>
      </c>
      <c r="H41" s="319" t="s">
        <v>122</v>
      </c>
      <c r="I41" s="734">
        <f t="shared" si="3"/>
        <v>0</v>
      </c>
      <c r="J41" s="742">
        <v>1240</v>
      </c>
      <c r="K41" s="639">
        <f t="shared" si="4"/>
        <v>744</v>
      </c>
      <c r="L41" s="339">
        <v>0</v>
      </c>
      <c r="M41" s="340">
        <v>0</v>
      </c>
      <c r="N41" s="339">
        <v>56</v>
      </c>
      <c r="O41" s="343" t="e">
        <f t="shared" si="0"/>
        <v>#REF!</v>
      </c>
      <c r="P41" s="77">
        <v>650</v>
      </c>
      <c r="Q41" s="1235"/>
      <c r="R41" s="1104"/>
    </row>
    <row r="42" spans="1:18" ht="20.100000000000001" customHeight="1">
      <c r="A42" s="358">
        <f t="shared" si="5"/>
        <v>31</v>
      </c>
      <c r="B42" s="1238"/>
      <c r="C42" s="1238"/>
      <c r="D42" s="47" t="s">
        <v>146</v>
      </c>
      <c r="E42" s="318">
        <v>1041.6000000000001</v>
      </c>
      <c r="F42" s="319" t="s">
        <v>124</v>
      </c>
      <c r="G42" s="318">
        <f t="shared" si="2"/>
        <v>1041.6000000000001</v>
      </c>
      <c r="H42" s="319" t="s">
        <v>124</v>
      </c>
      <c r="I42" s="734">
        <f t="shared" si="3"/>
        <v>0</v>
      </c>
      <c r="J42" s="742">
        <v>1120</v>
      </c>
      <c r="K42" s="639" t="s">
        <v>125</v>
      </c>
      <c r="L42" s="339">
        <v>0</v>
      </c>
      <c r="M42" s="340">
        <v>0</v>
      </c>
      <c r="N42" s="339">
        <v>56</v>
      </c>
      <c r="O42" s="343" t="e">
        <f t="shared" si="0"/>
        <v>#REF!</v>
      </c>
      <c r="P42" s="77">
        <v>600</v>
      </c>
      <c r="Q42" s="1235"/>
      <c r="R42" s="1104"/>
    </row>
    <row r="43" spans="1:18" ht="20.100000000000001" customHeight="1" thickBot="1">
      <c r="A43" s="819">
        <f t="shared" si="5"/>
        <v>32</v>
      </c>
      <c r="B43" s="1240"/>
      <c r="C43" s="1240"/>
      <c r="D43" s="565" t="s">
        <v>147</v>
      </c>
      <c r="E43" s="554">
        <v>930</v>
      </c>
      <c r="F43" s="566" t="s">
        <v>127</v>
      </c>
      <c r="G43" s="554">
        <f t="shared" si="2"/>
        <v>930</v>
      </c>
      <c r="H43" s="566" t="s">
        <v>127</v>
      </c>
      <c r="I43" s="739">
        <f t="shared" si="3"/>
        <v>0</v>
      </c>
      <c r="J43" s="745">
        <v>1000</v>
      </c>
      <c r="K43" s="641" t="s">
        <v>125</v>
      </c>
      <c r="L43" s="567">
        <v>0</v>
      </c>
      <c r="M43" s="568">
        <v>0</v>
      </c>
      <c r="N43" s="567">
        <v>56</v>
      </c>
      <c r="O43" s="569" t="e">
        <f t="shared" si="0"/>
        <v>#REF!</v>
      </c>
      <c r="P43" s="80">
        <v>550</v>
      </c>
      <c r="Q43" s="1244"/>
      <c r="R43" s="1105"/>
    </row>
    <row r="44" spans="1:18" ht="20.100000000000001" customHeight="1" thickBot="1">
      <c r="A44" s="53"/>
      <c r="B44" s="83"/>
      <c r="C44" s="83"/>
      <c r="D44" s="53"/>
      <c r="E44" s="367"/>
      <c r="F44" s="53"/>
      <c r="G44" s="368"/>
      <c r="H44" s="53"/>
      <c r="I44" s="378"/>
      <c r="J44" s="335"/>
      <c r="K44" s="335"/>
      <c r="L44" s="75"/>
      <c r="M44" s="335"/>
      <c r="N44" s="75"/>
      <c r="O44" s="335"/>
      <c r="P44" s="335"/>
      <c r="Q44" s="773"/>
      <c r="R44" s="774"/>
    </row>
    <row r="45" spans="1:18" ht="20.100000000000001" customHeight="1" thickBot="1">
      <c r="A45" s="54" t="s">
        <v>148</v>
      </c>
      <c r="B45" s="54"/>
      <c r="C45" s="55"/>
      <c r="G45" s="1106" t="s">
        <v>149</v>
      </c>
      <c r="H45" s="1107"/>
      <c r="I45" s="1107"/>
      <c r="J45" s="1107"/>
      <c r="K45" s="1107"/>
      <c r="L45" s="1107"/>
      <c r="M45" s="1107"/>
      <c r="N45" s="1107"/>
      <c r="O45" s="1107"/>
      <c r="P45" s="1107"/>
      <c r="Q45" s="1107"/>
      <c r="R45" s="1108"/>
    </row>
    <row r="46" spans="1:18" ht="13.5" customHeight="1">
      <c r="A46" s="1109" t="s">
        <v>150</v>
      </c>
      <c r="B46" s="1111" t="s">
        <v>151</v>
      </c>
      <c r="C46" s="1112"/>
      <c r="D46" s="1111" t="s">
        <v>152</v>
      </c>
      <c r="E46" s="1115"/>
      <c r="F46" s="1112"/>
      <c r="G46" s="1111" t="s">
        <v>153</v>
      </c>
      <c r="H46" s="1115"/>
      <c r="I46" s="1115"/>
      <c r="J46" s="1112"/>
      <c r="K46" s="1111" t="s">
        <v>154</v>
      </c>
      <c r="L46" s="1115"/>
      <c r="M46" s="1115"/>
      <c r="N46" s="1112"/>
      <c r="O46" s="1111" t="s">
        <v>69</v>
      </c>
      <c r="P46" s="1115"/>
      <c r="Q46" s="1115"/>
      <c r="R46" s="1112"/>
    </row>
    <row r="47" spans="1:18" ht="13.5" customHeight="1" thickBot="1">
      <c r="A47" s="1110"/>
      <c r="B47" s="1113"/>
      <c r="C47" s="1114"/>
      <c r="D47" s="56" t="s">
        <v>155</v>
      </c>
      <c r="E47" s="57" t="s">
        <v>156</v>
      </c>
      <c r="F47" s="57" t="s">
        <v>157</v>
      </c>
      <c r="G47" s="56" t="s">
        <v>155</v>
      </c>
      <c r="H47" s="1116" t="s">
        <v>158</v>
      </c>
      <c r="I47" s="1117"/>
      <c r="J47" s="576" t="s">
        <v>157</v>
      </c>
      <c r="K47" s="56" t="s">
        <v>155</v>
      </c>
      <c r="L47" s="1116" t="s">
        <v>158</v>
      </c>
      <c r="M47" s="1117"/>
      <c r="N47" s="576" t="s">
        <v>157</v>
      </c>
      <c r="O47" s="1113" t="s">
        <v>88</v>
      </c>
      <c r="P47" s="1114"/>
      <c r="Q47" s="1113" t="s">
        <v>159</v>
      </c>
      <c r="R47" s="1114"/>
    </row>
    <row r="48" spans="1:18" ht="13.5" customHeight="1">
      <c r="A48" s="581">
        <v>1</v>
      </c>
      <c r="B48" s="1118" t="s">
        <v>228</v>
      </c>
      <c r="C48" s="1119"/>
      <c r="D48" s="58">
        <f>J12</f>
        <v>6950</v>
      </c>
      <c r="E48" s="59">
        <v>271</v>
      </c>
      <c r="F48" s="59">
        <f t="shared" ref="F48:F53" si="6">D48+E48</f>
        <v>7221</v>
      </c>
      <c r="G48" s="58">
        <v>5900</v>
      </c>
      <c r="H48" s="1120">
        <v>263</v>
      </c>
      <c r="I48" s="1121"/>
      <c r="J48" s="577">
        <f>G48+H48</f>
        <v>6163</v>
      </c>
      <c r="K48" s="58">
        <v>9329</v>
      </c>
      <c r="L48" s="1120">
        <v>234</v>
      </c>
      <c r="M48" s="1121"/>
      <c r="N48" s="545">
        <f t="shared" ref="N48:N53" si="7">K48+L48</f>
        <v>9563</v>
      </c>
      <c r="O48" s="1122" t="s">
        <v>161</v>
      </c>
      <c r="P48" s="1123"/>
      <c r="Q48" s="1122" t="s">
        <v>162</v>
      </c>
      <c r="R48" s="1123"/>
    </row>
    <row r="49" spans="1:18" ht="13.5" customHeight="1">
      <c r="A49" s="60">
        <v>2</v>
      </c>
      <c r="B49" s="1124" t="s">
        <v>229</v>
      </c>
      <c r="C49" s="1125"/>
      <c r="D49" s="61">
        <f>J15</f>
        <v>5240</v>
      </c>
      <c r="E49" s="544">
        <v>271</v>
      </c>
      <c r="F49" s="578">
        <f t="shared" si="6"/>
        <v>5511</v>
      </c>
      <c r="G49" s="61"/>
      <c r="H49" s="1126"/>
      <c r="I49" s="1127"/>
      <c r="J49" s="578"/>
      <c r="K49" s="61">
        <v>3599</v>
      </c>
      <c r="L49" s="1126">
        <v>234</v>
      </c>
      <c r="M49" s="1127"/>
      <c r="N49" s="352">
        <f t="shared" si="7"/>
        <v>3833</v>
      </c>
      <c r="O49" s="1128" t="s">
        <v>161</v>
      </c>
      <c r="P49" s="1129"/>
      <c r="Q49" s="1128" t="s">
        <v>162</v>
      </c>
      <c r="R49" s="1129"/>
    </row>
    <row r="50" spans="1:18" ht="13.5" customHeight="1" thickBot="1">
      <c r="A50" s="547">
        <v>3</v>
      </c>
      <c r="B50" s="1113" t="s">
        <v>230</v>
      </c>
      <c r="C50" s="1114"/>
      <c r="D50" s="61">
        <f>J19</f>
        <v>3030</v>
      </c>
      <c r="E50" s="544">
        <v>271</v>
      </c>
      <c r="F50" s="578">
        <f t="shared" si="6"/>
        <v>3301</v>
      </c>
      <c r="G50" s="61">
        <v>2280</v>
      </c>
      <c r="H50" s="1126">
        <v>263</v>
      </c>
      <c r="I50" s="1127"/>
      <c r="J50" s="578">
        <f>G50+H50</f>
        <v>2543</v>
      </c>
      <c r="K50" s="61">
        <v>3122</v>
      </c>
      <c r="L50" s="1126">
        <v>234</v>
      </c>
      <c r="M50" s="1127"/>
      <c r="N50" s="352">
        <f t="shared" si="7"/>
        <v>3356</v>
      </c>
      <c r="O50" s="1130" t="s">
        <v>161</v>
      </c>
      <c r="P50" s="1131"/>
      <c r="Q50" s="1130" t="s">
        <v>162</v>
      </c>
      <c r="R50" s="1131"/>
    </row>
    <row r="51" spans="1:18" ht="12.75" customHeight="1">
      <c r="A51" s="581">
        <v>4</v>
      </c>
      <c r="B51" s="1118" t="s">
        <v>231</v>
      </c>
      <c r="C51" s="1119"/>
      <c r="D51" s="58">
        <f>J28</f>
        <v>6600</v>
      </c>
      <c r="E51" s="59">
        <v>271</v>
      </c>
      <c r="F51" s="59">
        <f t="shared" si="6"/>
        <v>6871</v>
      </c>
      <c r="G51" s="58">
        <v>5500</v>
      </c>
      <c r="H51" s="1120">
        <v>263</v>
      </c>
      <c r="I51" s="1121"/>
      <c r="J51" s="577">
        <f>G51+H51</f>
        <v>5763</v>
      </c>
      <c r="K51" s="58">
        <v>7429</v>
      </c>
      <c r="L51" s="1120">
        <v>234</v>
      </c>
      <c r="M51" s="1121"/>
      <c r="N51" s="545">
        <f t="shared" si="7"/>
        <v>7663</v>
      </c>
      <c r="O51" s="1122" t="s">
        <v>161</v>
      </c>
      <c r="P51" s="1123"/>
      <c r="Q51" s="1122" t="s">
        <v>162</v>
      </c>
      <c r="R51" s="1123"/>
    </row>
    <row r="52" spans="1:18" ht="12.75" customHeight="1">
      <c r="A52" s="60">
        <v>5</v>
      </c>
      <c r="B52" s="1124" t="s">
        <v>232</v>
      </c>
      <c r="C52" s="1125"/>
      <c r="D52" s="61">
        <f>J31</f>
        <v>4920</v>
      </c>
      <c r="E52" s="544">
        <v>271</v>
      </c>
      <c r="F52" s="578">
        <f t="shared" si="6"/>
        <v>5191</v>
      </c>
      <c r="G52" s="61"/>
      <c r="H52" s="1126"/>
      <c r="I52" s="1127"/>
      <c r="J52" s="578"/>
      <c r="K52" s="61">
        <v>2877</v>
      </c>
      <c r="L52" s="1126">
        <v>234</v>
      </c>
      <c r="M52" s="1127"/>
      <c r="N52" s="352">
        <f t="shared" si="7"/>
        <v>3111</v>
      </c>
      <c r="O52" s="1128" t="s">
        <v>161</v>
      </c>
      <c r="P52" s="1129"/>
      <c r="Q52" s="1128" t="s">
        <v>162</v>
      </c>
      <c r="R52" s="1129"/>
    </row>
    <row r="53" spans="1:18" ht="12.75" customHeight="1" thickBot="1">
      <c r="A53" s="547">
        <v>6</v>
      </c>
      <c r="B53" s="1113" t="s">
        <v>233</v>
      </c>
      <c r="C53" s="1114"/>
      <c r="D53" s="582">
        <f>J35</f>
        <v>2680</v>
      </c>
      <c r="E53" s="546">
        <v>271</v>
      </c>
      <c r="F53" s="579">
        <f t="shared" si="6"/>
        <v>2951</v>
      </c>
      <c r="G53" s="582">
        <v>1880</v>
      </c>
      <c r="H53" s="1137">
        <v>263</v>
      </c>
      <c r="I53" s="1138"/>
      <c r="J53" s="579">
        <f>G53+H53</f>
        <v>2143</v>
      </c>
      <c r="K53" s="582">
        <v>2070</v>
      </c>
      <c r="L53" s="1137">
        <v>234</v>
      </c>
      <c r="M53" s="1138"/>
      <c r="N53" s="584">
        <f t="shared" si="7"/>
        <v>2304</v>
      </c>
      <c r="O53" s="1139" t="s">
        <v>161</v>
      </c>
      <c r="P53" s="1140"/>
      <c r="Q53" s="1139" t="s">
        <v>162</v>
      </c>
      <c r="R53" s="1140"/>
    </row>
    <row r="54" spans="1:18">
      <c r="A54" s="36" t="s">
        <v>168</v>
      </c>
      <c r="B54" s="75"/>
      <c r="C54" s="75"/>
      <c r="D54" s="335"/>
      <c r="E54" s="75"/>
      <c r="F54" s="335"/>
      <c r="G54" s="75"/>
      <c r="H54" s="75"/>
      <c r="I54" s="75"/>
      <c r="J54" s="75"/>
      <c r="K54" s="75"/>
      <c r="L54" s="75"/>
      <c r="M54" s="75"/>
      <c r="N54" s="75"/>
      <c r="O54" s="542"/>
      <c r="P54" s="542"/>
      <c r="Q54" s="542"/>
      <c r="R54" s="542"/>
    </row>
    <row r="55" spans="1:18">
      <c r="A55" s="32" t="e">
        <f>'JPN3'!A55</f>
        <v>#REF!</v>
      </c>
      <c r="B55" s="75"/>
    </row>
    <row r="56" spans="1:18">
      <c r="A56" s="54" t="s">
        <v>169</v>
      </c>
      <c r="B56" s="555"/>
      <c r="H56" s="369"/>
      <c r="I56" s="369"/>
      <c r="J56" s="369"/>
      <c r="K56" s="369"/>
      <c r="L56" s="369"/>
      <c r="M56" s="369"/>
      <c r="N56" s="369"/>
      <c r="O56" s="369"/>
      <c r="P56" s="369"/>
      <c r="Q56" s="369"/>
    </row>
    <row r="57" spans="1:18">
      <c r="A57" s="32" t="s">
        <v>170</v>
      </c>
      <c r="B57" s="555"/>
      <c r="H57" s="369"/>
      <c r="I57" s="369"/>
      <c r="J57" s="369"/>
      <c r="K57" s="369"/>
      <c r="L57" s="369"/>
      <c r="M57" s="369"/>
      <c r="N57" s="369"/>
      <c r="O57" s="369"/>
      <c r="P57" s="369"/>
      <c r="Q57" s="369"/>
    </row>
    <row r="58" spans="1:18">
      <c r="A58" s="32" t="s">
        <v>171</v>
      </c>
      <c r="B58" s="555"/>
      <c r="H58" s="369"/>
      <c r="I58" s="369"/>
      <c r="J58" s="369"/>
      <c r="K58" s="369"/>
      <c r="L58" s="369"/>
      <c r="M58" s="369"/>
      <c r="N58" s="369"/>
      <c r="O58" s="369"/>
      <c r="P58" s="369"/>
      <c r="Q58" s="369"/>
    </row>
    <row r="59" spans="1:18" ht="13.8" thickBot="1">
      <c r="A59" s="54" t="s">
        <v>172</v>
      </c>
      <c r="B59" s="32"/>
      <c r="C59" s="75"/>
    </row>
    <row r="60" spans="1:18" ht="13.8" thickBot="1">
      <c r="A60" s="1226" t="s">
        <v>173</v>
      </c>
      <c r="B60" s="1227"/>
      <c r="C60" s="1228"/>
      <c r="D60" s="814" t="s">
        <v>174</v>
      </c>
      <c r="E60" s="1229" t="s">
        <v>175</v>
      </c>
      <c r="F60" s="1227"/>
      <c r="G60" s="1227"/>
      <c r="H60" s="1227"/>
      <c r="I60" s="1227"/>
      <c r="J60" s="1227"/>
      <c r="K60" s="1227"/>
      <c r="L60" s="1227"/>
      <c r="M60" s="1227"/>
      <c r="N60" s="1227"/>
      <c r="O60" s="1227"/>
      <c r="P60" s="1227"/>
      <c r="Q60" s="1230"/>
    </row>
    <row r="61" spans="1:18" ht="18">
      <c r="A61" s="63">
        <v>1</v>
      </c>
      <c r="B61" s="1141" t="s">
        <v>176</v>
      </c>
      <c r="C61" s="1142"/>
      <c r="D61" s="64"/>
      <c r="E61" s="1143" t="e">
        <f>#REF!</f>
        <v>#REF!</v>
      </c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5"/>
    </row>
    <row r="62" spans="1:18" ht="22.95" customHeight="1">
      <c r="A62" s="65">
        <v>2</v>
      </c>
      <c r="B62" s="1146" t="s">
        <v>177</v>
      </c>
      <c r="C62" s="1147"/>
      <c r="D62" s="66"/>
      <c r="E62" s="1148" t="e">
        <f>#REF!</f>
        <v>#REF!</v>
      </c>
      <c r="F62" s="1149"/>
      <c r="G62" s="1149"/>
      <c r="H62" s="1149"/>
      <c r="I62" s="1149"/>
      <c r="J62" s="1149"/>
      <c r="K62" s="1149"/>
      <c r="L62" s="1149"/>
      <c r="M62" s="1149"/>
      <c r="N62" s="1149"/>
      <c r="O62" s="1149"/>
      <c r="P62" s="1149"/>
      <c r="Q62" s="1150"/>
    </row>
    <row r="63" spans="1:18" ht="57.75" customHeight="1">
      <c r="A63" s="67">
        <v>3</v>
      </c>
      <c r="B63" s="1146" t="s">
        <v>178</v>
      </c>
      <c r="C63" s="1147"/>
      <c r="D63" s="66"/>
      <c r="E63" s="1151" t="e">
        <f>#REF!</f>
        <v>#REF!</v>
      </c>
      <c r="F63" s="1152"/>
      <c r="G63" s="1152"/>
      <c r="H63" s="1152"/>
      <c r="I63" s="1152"/>
      <c r="J63" s="1152"/>
      <c r="K63" s="1152"/>
      <c r="L63" s="1152"/>
      <c r="M63" s="1152"/>
      <c r="N63" s="1152"/>
      <c r="O63" s="1152"/>
      <c r="P63" s="1152"/>
      <c r="Q63" s="1153"/>
    </row>
    <row r="64" spans="1:18" ht="18">
      <c r="A64" s="1162">
        <v>4</v>
      </c>
      <c r="B64" s="1146" t="s">
        <v>179</v>
      </c>
      <c r="C64" s="1147"/>
      <c r="D64" s="64"/>
      <c r="E64" s="1165"/>
      <c r="F64" s="1166"/>
      <c r="G64" s="1166"/>
      <c r="H64" s="1166"/>
      <c r="I64" s="1166"/>
      <c r="J64" s="1166"/>
      <c r="K64" s="1166"/>
      <c r="L64" s="1166"/>
      <c r="M64" s="1166"/>
      <c r="N64" s="1166"/>
      <c r="O64" s="1166"/>
      <c r="P64" s="1166"/>
      <c r="Q64" s="1167"/>
    </row>
    <row r="65" spans="1:18" ht="18">
      <c r="A65" s="1164"/>
      <c r="B65" s="1154" t="s">
        <v>180</v>
      </c>
      <c r="C65" s="1155"/>
      <c r="D65" s="69"/>
      <c r="E65" s="1156"/>
      <c r="F65" s="1157"/>
      <c r="G65" s="1157"/>
      <c r="H65" s="1157"/>
      <c r="I65" s="1157"/>
      <c r="J65" s="1157"/>
      <c r="K65" s="1157"/>
      <c r="L65" s="1157"/>
      <c r="M65" s="1157"/>
      <c r="N65" s="1157"/>
      <c r="O65" s="1157"/>
      <c r="P65" s="1157"/>
      <c r="Q65" s="1158"/>
    </row>
    <row r="66" spans="1:18" ht="18">
      <c r="A66" s="1164"/>
      <c r="B66" s="1154" t="s">
        <v>181</v>
      </c>
      <c r="C66" s="1155"/>
      <c r="D66" s="69"/>
      <c r="E66" s="1156" t="e">
        <f>#REF!</f>
        <v>#REF!</v>
      </c>
      <c r="F66" s="1157"/>
      <c r="G66" s="1157"/>
      <c r="H66" s="1157"/>
      <c r="I66" s="1157"/>
      <c r="J66" s="1157"/>
      <c r="K66" s="1157"/>
      <c r="L66" s="1157"/>
      <c r="M66" s="1157"/>
      <c r="N66" s="1157"/>
      <c r="O66" s="1157"/>
      <c r="P66" s="1157"/>
      <c r="Q66" s="1158"/>
    </row>
    <row r="67" spans="1:18" ht="18">
      <c r="A67" s="1164"/>
      <c r="B67" s="1154" t="s">
        <v>182</v>
      </c>
      <c r="C67" s="1155"/>
      <c r="D67" s="69"/>
      <c r="E67" s="1156" t="e">
        <f>#REF!</f>
        <v>#REF!</v>
      </c>
      <c r="F67" s="1157"/>
      <c r="G67" s="1157"/>
      <c r="H67" s="1157"/>
      <c r="I67" s="1157"/>
      <c r="J67" s="1157"/>
      <c r="K67" s="1157"/>
      <c r="L67" s="1157"/>
      <c r="M67" s="1157"/>
      <c r="N67" s="1157"/>
      <c r="O67" s="1157"/>
      <c r="P67" s="1157"/>
      <c r="Q67" s="1158"/>
    </row>
    <row r="68" spans="1:18" ht="18">
      <c r="A68" s="1163"/>
      <c r="B68" s="1154" t="s">
        <v>183</v>
      </c>
      <c r="C68" s="1155"/>
      <c r="D68" s="69"/>
      <c r="E68" s="1159" t="e">
        <f>#REF!</f>
        <v>#REF!</v>
      </c>
      <c r="F68" s="1160"/>
      <c r="G68" s="1160"/>
      <c r="H68" s="1160"/>
      <c r="I68" s="1160"/>
      <c r="J68" s="1160"/>
      <c r="K68" s="1160"/>
      <c r="L68" s="1160"/>
      <c r="M68" s="1160"/>
      <c r="N68" s="1160"/>
      <c r="O68" s="1160"/>
      <c r="P68" s="1160"/>
      <c r="Q68" s="1161"/>
    </row>
    <row r="69" spans="1:18" ht="18">
      <c r="A69" s="1162">
        <v>5</v>
      </c>
      <c r="B69" s="1146" t="s">
        <v>184</v>
      </c>
      <c r="C69" s="1147"/>
      <c r="D69" s="66"/>
      <c r="E69" s="1156" t="e">
        <f>#REF!</f>
        <v>#REF!</v>
      </c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8" ht="18">
      <c r="A70" s="1163"/>
      <c r="B70" s="1146" t="s">
        <v>185</v>
      </c>
      <c r="C70" s="1147"/>
      <c r="D70" s="69"/>
      <c r="E70" s="1156" t="e">
        <f>#REF!</f>
        <v>#REF!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8" ht="18">
      <c r="A71" s="70">
        <v>6</v>
      </c>
      <c r="B71" s="1146" t="s">
        <v>186</v>
      </c>
      <c r="C71" s="1147"/>
      <c r="D71" s="66" t="s">
        <v>187</v>
      </c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8" ht="21" customHeight="1">
      <c r="A72" s="70">
        <v>7</v>
      </c>
      <c r="B72" s="1146" t="s">
        <v>188</v>
      </c>
      <c r="C72" s="1147"/>
      <c r="D72" s="64"/>
      <c r="E72" s="1156" t="e">
        <f>#REF!</f>
        <v>#REF!</v>
      </c>
      <c r="F72" s="1157"/>
      <c r="G72" s="1157"/>
      <c r="H72" s="1157"/>
      <c r="I72" s="1157"/>
      <c r="J72" s="1157"/>
      <c r="K72" s="1157"/>
      <c r="L72" s="1157"/>
      <c r="M72" s="1157"/>
      <c r="N72" s="1157"/>
      <c r="O72" s="1157"/>
      <c r="P72" s="1157"/>
      <c r="Q72" s="1158"/>
    </row>
    <row r="73" spans="1:18" s="608" customFormat="1" ht="20.55" customHeight="1">
      <c r="A73" s="1173">
        <v>8</v>
      </c>
      <c r="B73" s="1175" t="s">
        <v>189</v>
      </c>
      <c r="C73" s="1176"/>
      <c r="D73" s="800"/>
      <c r="E73" s="1179" t="s">
        <v>190</v>
      </c>
      <c r="F73" s="1180"/>
      <c r="G73" s="1180"/>
      <c r="H73" s="1180"/>
      <c r="I73" s="1180"/>
      <c r="J73" s="1180"/>
      <c r="K73" s="1180"/>
      <c r="L73" s="1180"/>
      <c r="M73" s="1180"/>
      <c r="N73" s="1180"/>
      <c r="O73" s="1180"/>
      <c r="P73" s="1180"/>
      <c r="Q73" s="1180"/>
      <c r="R73" s="1181"/>
    </row>
    <row r="74" spans="1:18" s="608" customFormat="1" ht="20.55" customHeight="1">
      <c r="A74" s="1174"/>
      <c r="B74" s="1177"/>
      <c r="C74" s="1178"/>
      <c r="D74" s="800"/>
      <c r="E74" s="1182" t="s">
        <v>191</v>
      </c>
      <c r="F74" s="1183"/>
      <c r="G74" s="1183"/>
      <c r="H74" s="1183"/>
      <c r="I74" s="1183"/>
      <c r="J74" s="1183"/>
      <c r="K74" s="1183"/>
      <c r="L74" s="1183"/>
      <c r="M74" s="1183"/>
      <c r="N74" s="1183"/>
      <c r="O74" s="1183"/>
      <c r="P74" s="1183"/>
      <c r="Q74" s="1184"/>
      <c r="R74" s="801"/>
    </row>
    <row r="75" spans="1:18" ht="18">
      <c r="A75" s="68">
        <v>9</v>
      </c>
      <c r="B75" s="1168" t="s">
        <v>192</v>
      </c>
      <c r="C75" s="1169"/>
      <c r="D75" s="66" t="s">
        <v>187</v>
      </c>
      <c r="E75" s="1156" t="e">
        <f>#REF!</f>
        <v>#REF!</v>
      </c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8"/>
    </row>
    <row r="76" spans="1:18" ht="18">
      <c r="A76" s="1162">
        <v>10</v>
      </c>
      <c r="B76" s="1146" t="s">
        <v>193</v>
      </c>
      <c r="C76" s="1147"/>
      <c r="D76" s="64"/>
      <c r="E76" s="1170" t="e">
        <f>#REF!</f>
        <v>#REF!</v>
      </c>
      <c r="F76" s="1171"/>
      <c r="G76" s="1171"/>
      <c r="H76" s="1171"/>
      <c r="I76" s="1171"/>
      <c r="J76" s="1171"/>
      <c r="K76" s="1171"/>
      <c r="L76" s="1171"/>
      <c r="M76" s="1171"/>
      <c r="N76" s="1171"/>
      <c r="O76" s="1171"/>
      <c r="P76" s="1171"/>
      <c r="Q76" s="1172"/>
    </row>
    <row r="77" spans="1:18" ht="18">
      <c r="A77" s="1164"/>
      <c r="B77" s="1146" t="s">
        <v>194</v>
      </c>
      <c r="C77" s="1147"/>
      <c r="D77" s="71"/>
      <c r="E77" s="1151" t="e">
        <f>#REF!</f>
        <v>#REF!</v>
      </c>
      <c r="F77" s="1152"/>
      <c r="G77" s="1152"/>
      <c r="H77" s="1152"/>
      <c r="I77" s="1152"/>
      <c r="J77" s="1152"/>
      <c r="K77" s="1152"/>
      <c r="L77" s="1152"/>
      <c r="M77" s="1152"/>
      <c r="N77" s="1152"/>
      <c r="O77" s="1152"/>
      <c r="P77" s="1152"/>
      <c r="Q77" s="1153"/>
    </row>
    <row r="78" spans="1:18" ht="18">
      <c r="A78" s="1163"/>
      <c r="B78" s="1146" t="s">
        <v>195</v>
      </c>
      <c r="C78" s="1147"/>
      <c r="D78" s="66"/>
      <c r="E78" s="1170" t="e">
        <f>#REF!</f>
        <v>#REF!</v>
      </c>
      <c r="F78" s="1171"/>
      <c r="G78" s="1171"/>
      <c r="H78" s="1171"/>
      <c r="I78" s="1171"/>
      <c r="J78" s="1171"/>
      <c r="K78" s="1171"/>
      <c r="L78" s="1171"/>
      <c r="M78" s="1171"/>
      <c r="N78" s="1171"/>
      <c r="O78" s="1171"/>
      <c r="P78" s="1171"/>
      <c r="Q78" s="1172"/>
    </row>
    <row r="79" spans="1:18" ht="53.55" customHeight="1">
      <c r="A79" s="67">
        <v>11</v>
      </c>
      <c r="B79" s="1146" t="s">
        <v>196</v>
      </c>
      <c r="C79" s="1147"/>
      <c r="D79" s="66" t="s">
        <v>187</v>
      </c>
      <c r="E79" s="1151" t="e">
        <f>#REF!</f>
        <v>#REF!</v>
      </c>
      <c r="F79" s="1152"/>
      <c r="G79" s="1152"/>
      <c r="H79" s="1152"/>
      <c r="I79" s="1152"/>
      <c r="J79" s="1152"/>
      <c r="K79" s="1152"/>
      <c r="L79" s="1152"/>
      <c r="M79" s="1152"/>
      <c r="N79" s="1152"/>
      <c r="O79" s="1152"/>
      <c r="P79" s="1152"/>
      <c r="Q79" s="1153"/>
    </row>
    <row r="80" spans="1:18" ht="18">
      <c r="A80" s="1162">
        <v>12</v>
      </c>
      <c r="B80" s="1188" t="s">
        <v>197</v>
      </c>
      <c r="C80" s="1189"/>
      <c r="D80" s="66" t="s">
        <v>187</v>
      </c>
      <c r="E80" s="1192" t="s">
        <v>198</v>
      </c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4"/>
    </row>
    <row r="81" spans="1:17" ht="16.95" customHeight="1">
      <c r="A81" s="1163"/>
      <c r="B81" s="1190"/>
      <c r="C81" s="1191"/>
      <c r="D81" s="66"/>
      <c r="E81" s="1195" t="s">
        <v>199</v>
      </c>
      <c r="F81" s="1196"/>
      <c r="G81" s="1196"/>
      <c r="H81" s="1196"/>
      <c r="I81" s="1196"/>
      <c r="J81" s="1196"/>
      <c r="K81" s="1196"/>
      <c r="L81" s="1196"/>
      <c r="M81" s="1196"/>
      <c r="N81" s="1196"/>
      <c r="O81" s="1196"/>
      <c r="P81" s="1196"/>
      <c r="Q81" s="1197"/>
    </row>
    <row r="82" spans="1:17" ht="18">
      <c r="A82" s="1162">
        <v>15</v>
      </c>
      <c r="B82" s="1146" t="s">
        <v>200</v>
      </c>
      <c r="C82" s="1147"/>
      <c r="D82" s="66"/>
      <c r="E82" s="1170" t="e">
        <f>#REF!</f>
        <v>#REF!</v>
      </c>
      <c r="F82" s="1171"/>
      <c r="G82" s="1171"/>
      <c r="H82" s="1171"/>
      <c r="I82" s="1171"/>
      <c r="J82" s="1171"/>
      <c r="K82" s="1171"/>
      <c r="L82" s="1171"/>
      <c r="M82" s="1171"/>
      <c r="N82" s="1171"/>
      <c r="O82" s="1171"/>
      <c r="P82" s="1171"/>
      <c r="Q82" s="1172"/>
    </row>
    <row r="83" spans="1:17" ht="18">
      <c r="A83" s="1164"/>
      <c r="B83" s="1146" t="s">
        <v>201</v>
      </c>
      <c r="C83" s="1147"/>
      <c r="D83" s="66"/>
      <c r="E83" s="1185" t="e">
        <f>#REF!</f>
        <v>#REF!</v>
      </c>
      <c r="F83" s="1186"/>
      <c r="G83" s="1186"/>
      <c r="H83" s="1186"/>
      <c r="I83" s="1186"/>
      <c r="J83" s="1186"/>
      <c r="K83" s="1186"/>
      <c r="L83" s="1186"/>
      <c r="M83" s="1186"/>
      <c r="N83" s="1186"/>
      <c r="O83" s="1186"/>
      <c r="P83" s="1186"/>
      <c r="Q83" s="1187"/>
    </row>
    <row r="84" spans="1:17" ht="18">
      <c r="A84" s="1164"/>
      <c r="B84" s="1146" t="s">
        <v>202</v>
      </c>
      <c r="C84" s="1147"/>
      <c r="D84" s="66"/>
      <c r="E84" s="1185"/>
      <c r="F84" s="1186"/>
      <c r="G84" s="1186"/>
      <c r="H84" s="1186"/>
      <c r="I84" s="1186"/>
      <c r="J84" s="1186"/>
      <c r="K84" s="1186"/>
      <c r="L84" s="1186"/>
      <c r="M84" s="1186"/>
      <c r="N84" s="1186"/>
      <c r="O84" s="1186"/>
      <c r="P84" s="1186"/>
      <c r="Q84" s="1187"/>
    </row>
    <row r="85" spans="1:17" ht="18">
      <c r="A85" s="1163"/>
      <c r="B85" s="1146" t="s">
        <v>203</v>
      </c>
      <c r="C85" s="1147"/>
      <c r="D85" s="66"/>
      <c r="E85" s="1185"/>
      <c r="F85" s="1186"/>
      <c r="G85" s="1186"/>
      <c r="H85" s="1186"/>
      <c r="I85" s="1186"/>
      <c r="J85" s="1186"/>
      <c r="K85" s="1186"/>
      <c r="L85" s="1186"/>
      <c r="M85" s="1186"/>
      <c r="N85" s="1186"/>
      <c r="O85" s="1186"/>
      <c r="P85" s="1186"/>
      <c r="Q85" s="1187"/>
    </row>
    <row r="86" spans="1:17" ht="18">
      <c r="A86" s="1162">
        <v>16</v>
      </c>
      <c r="B86" s="1201" t="s">
        <v>204</v>
      </c>
      <c r="C86" s="1202"/>
      <c r="D86" s="66"/>
      <c r="E86" s="1203"/>
      <c r="F86" s="1204"/>
      <c r="G86" s="1204"/>
      <c r="H86" s="1204"/>
      <c r="I86" s="1204"/>
      <c r="J86" s="1204"/>
      <c r="K86" s="1204"/>
      <c r="L86" s="1204"/>
      <c r="M86" s="1204"/>
      <c r="N86" s="1204"/>
      <c r="O86" s="1204"/>
      <c r="P86" s="1204"/>
      <c r="Q86" s="1205"/>
    </row>
    <row r="87" spans="1:17" ht="18">
      <c r="A87" s="1164"/>
      <c r="B87" s="1146" t="s">
        <v>205</v>
      </c>
      <c r="C87" s="1147"/>
      <c r="D87" s="66"/>
      <c r="E87" s="1209" t="e">
        <f>#REF!</f>
        <v>#REF!</v>
      </c>
      <c r="F87" s="1210"/>
      <c r="G87" s="1210"/>
      <c r="H87" s="1210"/>
      <c r="I87" s="1210"/>
      <c r="J87" s="1210"/>
      <c r="K87" s="1210"/>
      <c r="L87" s="1210"/>
      <c r="M87" s="1210"/>
      <c r="N87" s="1210"/>
      <c r="O87" s="1210"/>
      <c r="P87" s="1210"/>
      <c r="Q87" s="1211"/>
    </row>
    <row r="88" spans="1:17" ht="18">
      <c r="A88" s="1164"/>
      <c r="B88" s="1146" t="s">
        <v>206</v>
      </c>
      <c r="C88" s="1147"/>
      <c r="D88" s="66"/>
      <c r="E88" s="1212" t="e">
        <f>#REF!</f>
        <v>#REF!</v>
      </c>
      <c r="F88" s="1213"/>
      <c r="G88" s="1213"/>
      <c r="H88" s="1213"/>
      <c r="I88" s="1213"/>
      <c r="J88" s="1213"/>
      <c r="K88" s="1213"/>
      <c r="L88" s="1213"/>
      <c r="M88" s="1213"/>
      <c r="N88" s="1213"/>
      <c r="O88" s="1213"/>
      <c r="P88" s="1213"/>
      <c r="Q88" s="1214"/>
    </row>
    <row r="89" spans="1:17" ht="18">
      <c r="A89" s="1164"/>
      <c r="B89" s="1146" t="s">
        <v>207</v>
      </c>
      <c r="C89" s="1147"/>
      <c r="D89" s="66"/>
      <c r="E89" s="1212" t="e">
        <f>#REF!</f>
        <v>#REF!</v>
      </c>
      <c r="F89" s="1213"/>
      <c r="G89" s="1213"/>
      <c r="H89" s="1213"/>
      <c r="I89" s="1213"/>
      <c r="J89" s="1213"/>
      <c r="K89" s="1213"/>
      <c r="L89" s="1213"/>
      <c r="M89" s="1213"/>
      <c r="N89" s="1213"/>
      <c r="O89" s="1213"/>
      <c r="P89" s="1213"/>
      <c r="Q89" s="1214"/>
    </row>
    <row r="90" spans="1:17" ht="18">
      <c r="A90" s="1163"/>
      <c r="B90" s="1146" t="s">
        <v>208</v>
      </c>
      <c r="C90" s="1147"/>
      <c r="D90" s="66"/>
      <c r="E90" s="1215" t="e">
        <f>#REF!</f>
        <v>#REF!</v>
      </c>
      <c r="F90" s="1216"/>
      <c r="G90" s="1216"/>
      <c r="H90" s="1216"/>
      <c r="I90" s="1216"/>
      <c r="J90" s="1216"/>
      <c r="K90" s="1216"/>
      <c r="L90" s="1216"/>
      <c r="M90" s="1216"/>
      <c r="N90" s="1216"/>
      <c r="O90" s="1216"/>
      <c r="P90" s="1216"/>
      <c r="Q90" s="1217"/>
    </row>
    <row r="91" spans="1:17" ht="18">
      <c r="A91" s="1198">
        <v>18</v>
      </c>
      <c r="B91" s="1201" t="s">
        <v>209</v>
      </c>
      <c r="C91" s="1202"/>
      <c r="D91" s="84"/>
      <c r="E91" s="1203"/>
      <c r="F91" s="1204"/>
      <c r="G91" s="1204"/>
      <c r="H91" s="1204"/>
      <c r="I91" s="1204"/>
      <c r="J91" s="1204"/>
      <c r="K91" s="1204"/>
      <c r="L91" s="1204"/>
      <c r="M91" s="1204"/>
      <c r="N91" s="1204"/>
      <c r="O91" s="1204"/>
      <c r="P91" s="1204"/>
      <c r="Q91" s="1205"/>
    </row>
    <row r="92" spans="1:17" ht="18">
      <c r="A92" s="1199"/>
      <c r="B92" s="1146" t="s">
        <v>210</v>
      </c>
      <c r="C92" s="1147"/>
      <c r="D92" s="84"/>
      <c r="E92" s="1206" t="e">
        <f>#REF!</f>
        <v>#REF!</v>
      </c>
      <c r="F92" s="1207"/>
      <c r="G92" s="1207"/>
      <c r="H92" s="1207"/>
      <c r="I92" s="1207"/>
      <c r="J92" s="1207"/>
      <c r="K92" s="1207"/>
      <c r="L92" s="1207"/>
      <c r="M92" s="1207"/>
      <c r="N92" s="1207"/>
      <c r="O92" s="1207"/>
      <c r="P92" s="1207"/>
      <c r="Q92" s="1208"/>
    </row>
    <row r="93" spans="1:17" ht="18">
      <c r="A93" s="1199"/>
      <c r="B93" s="1146" t="s">
        <v>211</v>
      </c>
      <c r="C93" s="1147"/>
      <c r="D93" s="84"/>
      <c r="E93" s="1218" t="e">
        <f>#REF!</f>
        <v>#REF!</v>
      </c>
      <c r="F93" s="1219"/>
      <c r="G93" s="1219"/>
      <c r="H93" s="1219"/>
      <c r="I93" s="1219"/>
      <c r="J93" s="1219"/>
      <c r="K93" s="1219"/>
      <c r="L93" s="1219"/>
      <c r="M93" s="1219"/>
      <c r="N93" s="1219"/>
      <c r="O93" s="1219"/>
      <c r="P93" s="1219"/>
      <c r="Q93" s="1220"/>
    </row>
    <row r="94" spans="1:17" ht="18">
      <c r="A94" s="1200"/>
      <c r="B94" s="1146" t="s">
        <v>212</v>
      </c>
      <c r="C94" s="1147"/>
      <c r="D94" s="84"/>
      <c r="E94" s="1185" t="e">
        <f>#REF!</f>
        <v>#REF!</v>
      </c>
      <c r="F94" s="1186"/>
      <c r="G94" s="1186"/>
      <c r="H94" s="1186"/>
      <c r="I94" s="1186"/>
      <c r="J94" s="1186"/>
      <c r="K94" s="1186"/>
      <c r="L94" s="1186"/>
      <c r="M94" s="1186"/>
      <c r="N94" s="1186"/>
      <c r="O94" s="1186"/>
      <c r="P94" s="1186"/>
      <c r="Q94" s="1187"/>
    </row>
    <row r="95" spans="1:17" ht="18">
      <c r="A95" s="1198">
        <v>19</v>
      </c>
      <c r="B95" s="1201" t="s">
        <v>213</v>
      </c>
      <c r="C95" s="1202"/>
      <c r="D95" s="84"/>
      <c r="E95" s="1203"/>
      <c r="F95" s="1204"/>
      <c r="G95" s="1204"/>
      <c r="H95" s="1204"/>
      <c r="I95" s="1204"/>
      <c r="J95" s="1204"/>
      <c r="K95" s="1204"/>
      <c r="L95" s="1204"/>
      <c r="M95" s="1204"/>
      <c r="N95" s="1204"/>
      <c r="O95" s="1204"/>
      <c r="P95" s="1204"/>
      <c r="Q95" s="1205"/>
    </row>
    <row r="96" spans="1:17" ht="18">
      <c r="A96" s="1199"/>
      <c r="B96" s="1146" t="s">
        <v>214</v>
      </c>
      <c r="C96" s="1147"/>
      <c r="D96" s="66"/>
      <c r="E96" s="1231" t="e">
        <f>#REF!</f>
        <v>#REF!</v>
      </c>
      <c r="F96" s="1232"/>
      <c r="G96" s="1232"/>
      <c r="H96" s="1232"/>
      <c r="I96" s="1232"/>
      <c r="J96" s="1232"/>
      <c r="K96" s="1232"/>
      <c r="L96" s="1232"/>
      <c r="M96" s="1232"/>
      <c r="N96" s="1232"/>
      <c r="O96" s="1232"/>
      <c r="P96" s="1232"/>
      <c r="Q96" s="1233"/>
    </row>
    <row r="97" spans="1:17" ht="18">
      <c r="A97" s="1199"/>
      <c r="B97" s="1146" t="s">
        <v>215</v>
      </c>
      <c r="C97" s="1147"/>
      <c r="D97" s="66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">
      <c r="A98" s="1200"/>
      <c r="B98" s="1146" t="s">
        <v>216</v>
      </c>
      <c r="C98" s="1147"/>
      <c r="D98" s="66" t="s">
        <v>187</v>
      </c>
      <c r="E98" s="1185" t="e">
        <f>#REF!</f>
        <v>#REF!</v>
      </c>
      <c r="F98" s="1186"/>
      <c r="G98" s="1186"/>
      <c r="H98" s="1186"/>
      <c r="I98" s="1186"/>
      <c r="J98" s="1186"/>
      <c r="K98" s="1186"/>
      <c r="L98" s="1186"/>
      <c r="M98" s="1186"/>
      <c r="N98" s="1186"/>
      <c r="O98" s="1186"/>
      <c r="P98" s="1186"/>
      <c r="Q98" s="1187"/>
    </row>
    <row r="99" spans="1:17" ht="18">
      <c r="A99" s="85">
        <v>21</v>
      </c>
      <c r="B99" s="1201" t="s">
        <v>217</v>
      </c>
      <c r="C99" s="1202"/>
      <c r="D99" s="66"/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.600000000000001" thickBot="1">
      <c r="A100" s="86">
        <v>22</v>
      </c>
      <c r="B100" s="1221" t="s">
        <v>218</v>
      </c>
      <c r="C100" s="1222"/>
      <c r="D100" s="87"/>
      <c r="E100" s="1223" t="e">
        <f>#REF!</f>
        <v>#REF!</v>
      </c>
      <c r="F100" s="1224"/>
      <c r="G100" s="1224"/>
      <c r="H100" s="1224"/>
      <c r="I100" s="1224"/>
      <c r="J100" s="1224"/>
      <c r="K100" s="1224"/>
      <c r="L100" s="1224"/>
      <c r="M100" s="1224"/>
      <c r="N100" s="1224"/>
      <c r="O100" s="1224"/>
      <c r="P100" s="1224"/>
      <c r="Q100" s="1225"/>
    </row>
  </sheetData>
  <mergeCells count="141">
    <mergeCell ref="B99:C99"/>
    <mergeCell ref="E99:Q99"/>
    <mergeCell ref="B100:C100"/>
    <mergeCell ref="E100:Q100"/>
    <mergeCell ref="A95:A98"/>
    <mergeCell ref="B95:C95"/>
    <mergeCell ref="E95:Q95"/>
    <mergeCell ref="B96:C96"/>
    <mergeCell ref="E96:Q96"/>
    <mergeCell ref="B97:C97"/>
    <mergeCell ref="E97:Q97"/>
    <mergeCell ref="B98:C98"/>
    <mergeCell ref="E98:Q98"/>
    <mergeCell ref="B90:C90"/>
    <mergeCell ref="A91:A94"/>
    <mergeCell ref="B91:C91"/>
    <mergeCell ref="E91:Q91"/>
    <mergeCell ref="B92:C92"/>
    <mergeCell ref="E92:Q92"/>
    <mergeCell ref="B93:C93"/>
    <mergeCell ref="A86:A90"/>
    <mergeCell ref="B86:C86"/>
    <mergeCell ref="E86:Q86"/>
    <mergeCell ref="B87:C87"/>
    <mergeCell ref="E87:Q90"/>
    <mergeCell ref="B88:C88"/>
    <mergeCell ref="B89:C89"/>
    <mergeCell ref="E93:Q93"/>
    <mergeCell ref="B94:C94"/>
    <mergeCell ref="E94:Q94"/>
    <mergeCell ref="B79:C79"/>
    <mergeCell ref="E79:Q79"/>
    <mergeCell ref="A82:A85"/>
    <mergeCell ref="B82:C82"/>
    <mergeCell ref="E82:Q82"/>
    <mergeCell ref="B83:C83"/>
    <mergeCell ref="E83:Q83"/>
    <mergeCell ref="B84:C84"/>
    <mergeCell ref="E84:Q84"/>
    <mergeCell ref="B85:C85"/>
    <mergeCell ref="E85:Q85"/>
    <mergeCell ref="A80:A81"/>
    <mergeCell ref="B80:C81"/>
    <mergeCell ref="E80:Q80"/>
    <mergeCell ref="E81:Q81"/>
    <mergeCell ref="B71:C71"/>
    <mergeCell ref="E71:Q71"/>
    <mergeCell ref="B72:C72"/>
    <mergeCell ref="E72:Q72"/>
    <mergeCell ref="B75:C75"/>
    <mergeCell ref="E75:Q75"/>
    <mergeCell ref="A76:A78"/>
    <mergeCell ref="B76:C76"/>
    <mergeCell ref="E76:Q76"/>
    <mergeCell ref="B77:C77"/>
    <mergeCell ref="E77:Q77"/>
    <mergeCell ref="B78:C78"/>
    <mergeCell ref="E78:Q78"/>
    <mergeCell ref="A73:A74"/>
    <mergeCell ref="B73:C74"/>
    <mergeCell ref="E73:R73"/>
    <mergeCell ref="E74:Q74"/>
    <mergeCell ref="B68:C68"/>
    <mergeCell ref="E68:Q68"/>
    <mergeCell ref="A69:A70"/>
    <mergeCell ref="B69:C69"/>
    <mergeCell ref="E69:Q69"/>
    <mergeCell ref="B70:C70"/>
    <mergeCell ref="E70:Q70"/>
    <mergeCell ref="A64:A68"/>
    <mergeCell ref="B64:C64"/>
    <mergeCell ref="E64:Q64"/>
    <mergeCell ref="B65:C65"/>
    <mergeCell ref="E65:Q65"/>
    <mergeCell ref="B61:C61"/>
    <mergeCell ref="E61:Q61"/>
    <mergeCell ref="B62:C62"/>
    <mergeCell ref="E62:Q62"/>
    <mergeCell ref="B63:C63"/>
    <mergeCell ref="E63:Q63"/>
    <mergeCell ref="B66:C66"/>
    <mergeCell ref="E66:Q66"/>
    <mergeCell ref="B67:C67"/>
    <mergeCell ref="E67:Q67"/>
    <mergeCell ref="B52:C52"/>
    <mergeCell ref="H52:I52"/>
    <mergeCell ref="L52:M52"/>
    <mergeCell ref="O52:P52"/>
    <mergeCell ref="Q52:R52"/>
    <mergeCell ref="A60:C60"/>
    <mergeCell ref="E60:Q60"/>
    <mergeCell ref="B53:C53"/>
    <mergeCell ref="H53:I53"/>
    <mergeCell ref="L53:M53"/>
    <mergeCell ref="O53:P53"/>
    <mergeCell ref="Q53:R53"/>
    <mergeCell ref="B50:C50"/>
    <mergeCell ref="H50:I50"/>
    <mergeCell ref="L50:M50"/>
    <mergeCell ref="O50:P50"/>
    <mergeCell ref="Q50:R50"/>
    <mergeCell ref="B51:C51"/>
    <mergeCell ref="H51:I51"/>
    <mergeCell ref="L51:M51"/>
    <mergeCell ref="O51:P51"/>
    <mergeCell ref="Q51:R51"/>
    <mergeCell ref="B48:C48"/>
    <mergeCell ref="H48:I48"/>
    <mergeCell ref="L48:M48"/>
    <mergeCell ref="O48:P48"/>
    <mergeCell ref="Q48:R48"/>
    <mergeCell ref="B49:C49"/>
    <mergeCell ref="H49:I49"/>
    <mergeCell ref="L49:M49"/>
    <mergeCell ref="O49:P49"/>
    <mergeCell ref="Q49:R49"/>
    <mergeCell ref="R12:R27"/>
    <mergeCell ref="Q28:Q43"/>
    <mergeCell ref="R28:R34"/>
    <mergeCell ref="R35:R43"/>
    <mergeCell ref="C28:C43"/>
    <mergeCell ref="G45:R45"/>
    <mergeCell ref="A46:A47"/>
    <mergeCell ref="B46:C47"/>
    <mergeCell ref="D46:F46"/>
    <mergeCell ref="G46:J46"/>
    <mergeCell ref="K46:N46"/>
    <mergeCell ref="O46:R46"/>
    <mergeCell ref="H47:I47"/>
    <mergeCell ref="L47:M47"/>
    <mergeCell ref="O47:P47"/>
    <mergeCell ref="Q47:R47"/>
    <mergeCell ref="E7:F7"/>
    <mergeCell ref="E9:K9"/>
    <mergeCell ref="P9:P11"/>
    <mergeCell ref="G10:I10"/>
    <mergeCell ref="J10:J11"/>
    <mergeCell ref="K10:K11"/>
    <mergeCell ref="Q12:Q27"/>
    <mergeCell ref="C12:C27"/>
    <mergeCell ref="B12:B43"/>
  </mergeCells>
  <phoneticPr fontId="42" type="noConversion"/>
  <printOptions horizontalCentered="1"/>
  <pageMargins left="0.2" right="0.2" top="0.2" bottom="0.2" header="0.31" footer="0.31"/>
  <pageSetup paperSize="9" scale="60" orientation="landscape" r:id="rId1"/>
  <headerFooter alignWithMargins="0">
    <oddFooter>&amp;L&amp;F &amp;A&amp;C&amp;P of &amp;N&amp;R&amp;D &amp;T</oddFooter>
  </headerFooter>
  <rowBreaks count="1" manualBreakCount="1">
    <brk id="53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2"/>
  <sheetViews>
    <sheetView view="pageBreakPreview" topLeftCell="A45" zoomScaleNormal="100" zoomScaleSheetLayoutView="100" workbookViewId="0">
      <selection activeCell="A51" sqref="A51:XFD56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370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085" t="s">
        <v>68</v>
      </c>
      <c r="Q9" s="81" t="s">
        <v>69</v>
      </c>
      <c r="R9" s="82"/>
    </row>
    <row r="10" spans="1:18" ht="15.6" customHeight="1">
      <c r="A10" s="311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8"/>
      <c r="J10" s="1245" t="s">
        <v>76</v>
      </c>
      <c r="K10" s="1247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086"/>
      <c r="Q10" s="354"/>
      <c r="R10" s="43"/>
    </row>
    <row r="11" spans="1:18" ht="26.4">
      <c r="A11" s="356"/>
      <c r="B11" s="42"/>
      <c r="C11" s="42"/>
      <c r="D11" s="357"/>
      <c r="E11" s="45" t="s">
        <v>82</v>
      </c>
      <c r="F11" s="46" t="s">
        <v>83</v>
      </c>
      <c r="G11" s="45" t="s">
        <v>82</v>
      </c>
      <c r="H11" s="46" t="s">
        <v>83</v>
      </c>
      <c r="I11" s="514" t="s">
        <v>84</v>
      </c>
      <c r="J11" s="1246"/>
      <c r="K11" s="1248"/>
      <c r="L11" s="560" t="s">
        <v>85</v>
      </c>
      <c r="M11" s="75" t="s">
        <v>86</v>
      </c>
      <c r="N11" s="42" t="s">
        <v>86</v>
      </c>
      <c r="O11" s="75" t="s">
        <v>87</v>
      </c>
      <c r="P11" s="1086"/>
      <c r="Q11" s="379" t="s">
        <v>88</v>
      </c>
      <c r="R11" s="353" t="s">
        <v>89</v>
      </c>
    </row>
    <row r="12" spans="1:18" ht="20.100000000000001" customHeight="1">
      <c r="A12" s="358">
        <v>1</v>
      </c>
      <c r="B12" s="1249" t="s">
        <v>234</v>
      </c>
      <c r="C12" s="1249" t="s">
        <v>61</v>
      </c>
      <c r="D12" s="312" t="s">
        <v>91</v>
      </c>
      <c r="E12" s="313">
        <v>6277.5</v>
      </c>
      <c r="F12" s="564" t="s">
        <v>92</v>
      </c>
      <c r="G12" s="313">
        <f>J12*0.93</f>
        <v>6463.5</v>
      </c>
      <c r="H12" s="564" t="s">
        <v>92</v>
      </c>
      <c r="I12" s="517">
        <f>G12/E12-1</f>
        <v>2.9629629629629672E-2</v>
      </c>
      <c r="J12" s="518">
        <v>6950</v>
      </c>
      <c r="K12" s="519">
        <f>J12*0.6</f>
        <v>4170</v>
      </c>
      <c r="L12" s="562">
        <v>0</v>
      </c>
      <c r="M12" s="331">
        <v>0</v>
      </c>
      <c r="N12" s="562">
        <v>56</v>
      </c>
      <c r="O12" s="332" t="e">
        <f t="shared" ref="O12:O45" si="0">(G12-L12-M12+N12)*$O$8</f>
        <v>#REF!</v>
      </c>
      <c r="P12" s="79">
        <f t="shared" ref="P12:P27" si="1">P29+200</f>
        <v>3900</v>
      </c>
      <c r="Q12" s="1251" t="e">
        <f>#REF!</f>
        <v>#REF!</v>
      </c>
      <c r="R12" s="1254" t="e">
        <f>#REF!</f>
        <v>#REF!</v>
      </c>
    </row>
    <row r="13" spans="1:18" ht="20.100000000000001" customHeight="1">
      <c r="A13" s="359">
        <f>A12+1</f>
        <v>2</v>
      </c>
      <c r="B13" s="1095"/>
      <c r="C13" s="1095"/>
      <c r="D13" s="339" t="s">
        <v>93</v>
      </c>
      <c r="E13" s="318">
        <v>3933.9</v>
      </c>
      <c r="F13" s="50" t="s">
        <v>94</v>
      </c>
      <c r="G13" s="318">
        <f t="shared" ref="G13:G45" si="2">J13*0.93</f>
        <v>4770.9000000000005</v>
      </c>
      <c r="H13" s="50" t="s">
        <v>94</v>
      </c>
      <c r="I13" s="522">
        <f t="shared" ref="I13:I45" si="3">G13/E13-1</f>
        <v>0.2127659574468086</v>
      </c>
      <c r="J13" s="523">
        <v>5130</v>
      </c>
      <c r="K13" s="524">
        <f t="shared" ref="K13:K45" si="4">J13*0.6</f>
        <v>3078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77">
        <f t="shared" si="1"/>
        <v>2800</v>
      </c>
      <c r="Q13" s="1252"/>
      <c r="R13" s="1099"/>
    </row>
    <row r="14" spans="1:18" ht="20.100000000000001" customHeight="1">
      <c r="A14" s="360">
        <v>3</v>
      </c>
      <c r="B14" s="1095"/>
      <c r="C14" s="1250"/>
      <c r="D14" s="42" t="s">
        <v>95</v>
      </c>
      <c r="E14" s="315">
        <v>3348</v>
      </c>
      <c r="F14" s="316" t="s">
        <v>96</v>
      </c>
      <c r="G14" s="315">
        <f t="shared" si="2"/>
        <v>3766.5</v>
      </c>
      <c r="H14" s="316" t="s">
        <v>96</v>
      </c>
      <c r="I14" s="521">
        <f t="shared" si="3"/>
        <v>0.125</v>
      </c>
      <c r="J14" s="516">
        <v>4050</v>
      </c>
      <c r="K14" s="532">
        <f t="shared" si="4"/>
        <v>2430</v>
      </c>
      <c r="L14" s="560">
        <v>0</v>
      </c>
      <c r="M14" s="335">
        <v>0</v>
      </c>
      <c r="N14" s="560">
        <v>56</v>
      </c>
      <c r="O14" s="386" t="e">
        <f t="shared" si="0"/>
        <v>#REF!</v>
      </c>
      <c r="P14" s="355">
        <f t="shared" si="1"/>
        <v>2350</v>
      </c>
      <c r="Q14" s="1252"/>
      <c r="R14" s="1099"/>
    </row>
    <row r="15" spans="1:18" ht="20.100000000000001" customHeight="1">
      <c r="A15" s="360">
        <v>4</v>
      </c>
      <c r="B15" s="1095"/>
      <c r="C15" s="1256" t="str">
        <f>C12</f>
        <v>FIT</v>
      </c>
      <c r="D15" s="312" t="s">
        <v>97</v>
      </c>
      <c r="E15" s="313">
        <v>3999</v>
      </c>
      <c r="F15" s="317" t="s">
        <v>98</v>
      </c>
      <c r="G15" s="313">
        <f t="shared" si="2"/>
        <v>4436.1000000000004</v>
      </c>
      <c r="H15" s="317" t="s">
        <v>98</v>
      </c>
      <c r="I15" s="520">
        <f t="shared" si="3"/>
        <v>0.10930232558139541</v>
      </c>
      <c r="J15" s="518">
        <v>4770</v>
      </c>
      <c r="K15" s="519">
        <f t="shared" si="4"/>
        <v>2862</v>
      </c>
      <c r="L15" s="312">
        <v>0</v>
      </c>
      <c r="M15" s="331">
        <v>0</v>
      </c>
      <c r="N15" s="312">
        <v>56</v>
      </c>
      <c r="O15" s="330" t="e">
        <f t="shared" si="0"/>
        <v>#REF!</v>
      </c>
      <c r="P15" s="337">
        <f t="shared" si="1"/>
        <v>2800</v>
      </c>
      <c r="Q15" s="1252"/>
      <c r="R15" s="1099"/>
    </row>
    <row r="16" spans="1:18" ht="20.100000000000001" customHeight="1">
      <c r="A16" s="359">
        <v>5</v>
      </c>
      <c r="B16" s="1095"/>
      <c r="C16" s="1257"/>
      <c r="D16" s="47" t="s">
        <v>100</v>
      </c>
      <c r="E16" s="318">
        <v>3217.8</v>
      </c>
      <c r="F16" s="319" t="s">
        <v>101</v>
      </c>
      <c r="G16" s="318">
        <f t="shared" si="2"/>
        <v>3617.7000000000003</v>
      </c>
      <c r="H16" s="319" t="s">
        <v>101</v>
      </c>
      <c r="I16" s="522">
        <f t="shared" si="3"/>
        <v>0.12427745664739898</v>
      </c>
      <c r="J16" s="523">
        <v>3890</v>
      </c>
      <c r="K16" s="524">
        <f t="shared" si="4"/>
        <v>2334</v>
      </c>
      <c r="L16" s="339">
        <v>0</v>
      </c>
      <c r="M16" s="340">
        <v>0</v>
      </c>
      <c r="N16" s="339">
        <v>56</v>
      </c>
      <c r="O16" s="338" t="e">
        <f t="shared" si="0"/>
        <v>#REF!</v>
      </c>
      <c r="P16" s="341">
        <f t="shared" si="1"/>
        <v>2300</v>
      </c>
      <c r="Q16" s="1252"/>
      <c r="R16" s="1099"/>
    </row>
    <row r="17" spans="1:18" ht="20.100000000000001" customHeight="1">
      <c r="A17" s="360">
        <f>A16+1</f>
        <v>6</v>
      </c>
      <c r="B17" s="1095"/>
      <c r="C17" s="1257"/>
      <c r="D17" s="47" t="s">
        <v>103</v>
      </c>
      <c r="E17" s="318">
        <v>2511</v>
      </c>
      <c r="F17" s="319" t="s">
        <v>104</v>
      </c>
      <c r="G17" s="318">
        <f t="shared" si="2"/>
        <v>2910.9</v>
      </c>
      <c r="H17" s="319" t="s">
        <v>104</v>
      </c>
      <c r="I17" s="522">
        <f t="shared" si="3"/>
        <v>0.15925925925925921</v>
      </c>
      <c r="J17" s="523">
        <v>3130</v>
      </c>
      <c r="K17" s="524">
        <f t="shared" si="4"/>
        <v>1878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341">
        <f t="shared" si="1"/>
        <v>1800</v>
      </c>
      <c r="Q17" s="1252"/>
      <c r="R17" s="1099"/>
    </row>
    <row r="18" spans="1:18" ht="20.100000000000001" customHeight="1">
      <c r="A18" s="360">
        <v>7</v>
      </c>
      <c r="B18" s="1095"/>
      <c r="C18" s="1258"/>
      <c r="D18" s="308" t="s">
        <v>106</v>
      </c>
      <c r="E18" s="315">
        <v>1860</v>
      </c>
      <c r="F18" s="321" t="s">
        <v>107</v>
      </c>
      <c r="G18" s="315">
        <f t="shared" si="2"/>
        <v>2315.7000000000003</v>
      </c>
      <c r="H18" s="321" t="s">
        <v>107</v>
      </c>
      <c r="I18" s="521">
        <f t="shared" si="3"/>
        <v>0.24500000000000011</v>
      </c>
      <c r="J18" s="516">
        <v>2490</v>
      </c>
      <c r="K18" s="532">
        <f t="shared" si="4"/>
        <v>1494</v>
      </c>
      <c r="L18" s="42">
        <v>0</v>
      </c>
      <c r="M18" s="335">
        <v>0</v>
      </c>
      <c r="N18" s="42">
        <v>56</v>
      </c>
      <c r="O18" s="533" t="e">
        <f t="shared" si="0"/>
        <v>#REF!</v>
      </c>
      <c r="P18" s="534">
        <f t="shared" si="1"/>
        <v>1300</v>
      </c>
      <c r="Q18" s="1252"/>
      <c r="R18" s="1099"/>
    </row>
    <row r="19" spans="1:18" ht="20.100000000000001" customHeight="1">
      <c r="A19" s="359">
        <v>8</v>
      </c>
      <c r="B19" s="1095"/>
      <c r="C19" s="1249" t="str">
        <f>C15</f>
        <v>FIT</v>
      </c>
      <c r="D19" s="48" t="s">
        <v>109</v>
      </c>
      <c r="E19" s="313">
        <v>2371.5</v>
      </c>
      <c r="F19" s="317" t="s">
        <v>110</v>
      </c>
      <c r="G19" s="313">
        <f t="shared" si="2"/>
        <v>2371.5</v>
      </c>
      <c r="H19" s="317" t="s">
        <v>110</v>
      </c>
      <c r="I19" s="520">
        <f t="shared" si="3"/>
        <v>0</v>
      </c>
      <c r="J19" s="518">
        <v>2550</v>
      </c>
      <c r="K19" s="519">
        <f t="shared" si="4"/>
        <v>1530</v>
      </c>
      <c r="L19" s="312">
        <v>0</v>
      </c>
      <c r="M19" s="331">
        <v>0</v>
      </c>
      <c r="N19" s="312">
        <v>56</v>
      </c>
      <c r="O19" s="332" t="e">
        <f t="shared" si="0"/>
        <v>#REF!</v>
      </c>
      <c r="P19" s="79">
        <f t="shared" si="1"/>
        <v>1620</v>
      </c>
      <c r="Q19" s="1252"/>
      <c r="R19" s="1099"/>
    </row>
    <row r="20" spans="1:18" ht="20.100000000000001" customHeight="1">
      <c r="A20" s="360">
        <f t="shared" ref="A20:A45" si="5">A19+1</f>
        <v>9</v>
      </c>
      <c r="B20" s="1095"/>
      <c r="C20" s="1095"/>
      <c r="D20" s="47" t="s">
        <v>111</v>
      </c>
      <c r="E20" s="318">
        <v>1971.6000000000001</v>
      </c>
      <c r="F20" s="75" t="s">
        <v>112</v>
      </c>
      <c r="G20" s="318">
        <f t="shared" si="2"/>
        <v>2185.5</v>
      </c>
      <c r="H20" s="319" t="s">
        <v>112</v>
      </c>
      <c r="I20" s="522">
        <f t="shared" si="3"/>
        <v>0.10849056603773577</v>
      </c>
      <c r="J20" s="523">
        <v>2350</v>
      </c>
      <c r="K20" s="524">
        <f t="shared" si="4"/>
        <v>1410</v>
      </c>
      <c r="L20" s="339">
        <v>0</v>
      </c>
      <c r="M20" s="340">
        <v>0</v>
      </c>
      <c r="N20" s="339">
        <v>56</v>
      </c>
      <c r="O20" s="343" t="e">
        <f t="shared" si="0"/>
        <v>#REF!</v>
      </c>
      <c r="P20" s="77">
        <f t="shared" si="1"/>
        <v>1420</v>
      </c>
      <c r="Q20" s="1252"/>
      <c r="R20" s="1099"/>
    </row>
    <row r="21" spans="1:18" ht="20.100000000000001" customHeight="1">
      <c r="A21" s="359">
        <f t="shared" si="5"/>
        <v>10</v>
      </c>
      <c r="B21" s="1095"/>
      <c r="C21" s="1095"/>
      <c r="D21" s="47" t="s">
        <v>113</v>
      </c>
      <c r="E21" s="318">
        <v>1757.7</v>
      </c>
      <c r="F21" s="319" t="s">
        <v>114</v>
      </c>
      <c r="G21" s="318">
        <f t="shared" si="2"/>
        <v>2018.1000000000001</v>
      </c>
      <c r="H21" s="319" t="s">
        <v>114</v>
      </c>
      <c r="I21" s="522">
        <f t="shared" si="3"/>
        <v>0.14814814814814814</v>
      </c>
      <c r="J21" s="523">
        <v>2170</v>
      </c>
      <c r="K21" s="524">
        <f t="shared" si="4"/>
        <v>1302</v>
      </c>
      <c r="L21" s="339">
        <v>0</v>
      </c>
      <c r="M21" s="340">
        <v>0</v>
      </c>
      <c r="N21" s="339">
        <v>56</v>
      </c>
      <c r="O21" s="343" t="e">
        <f t="shared" si="0"/>
        <v>#REF!</v>
      </c>
      <c r="P21" s="77">
        <f t="shared" si="1"/>
        <v>1270</v>
      </c>
      <c r="Q21" s="1252"/>
      <c r="R21" s="1099"/>
    </row>
    <row r="22" spans="1:18" ht="20.100000000000001" customHeight="1">
      <c r="A22" s="360">
        <f t="shared" si="5"/>
        <v>11</v>
      </c>
      <c r="B22" s="1095"/>
      <c r="C22" s="1095"/>
      <c r="D22" s="47" t="s">
        <v>115</v>
      </c>
      <c r="E22" s="318">
        <v>1543.8000000000002</v>
      </c>
      <c r="F22" s="319" t="s">
        <v>116</v>
      </c>
      <c r="G22" s="318">
        <f t="shared" si="2"/>
        <v>1869.3000000000002</v>
      </c>
      <c r="H22" s="319" t="s">
        <v>116</v>
      </c>
      <c r="I22" s="522">
        <f t="shared" si="3"/>
        <v>0.21084337349397586</v>
      </c>
      <c r="J22" s="523">
        <v>2010</v>
      </c>
      <c r="K22" s="524">
        <f t="shared" si="4"/>
        <v>1206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77">
        <f t="shared" si="1"/>
        <v>1120</v>
      </c>
      <c r="Q22" s="1252"/>
      <c r="R22" s="1099"/>
    </row>
    <row r="23" spans="1:18" ht="20.100000000000001" customHeight="1">
      <c r="A23" s="361">
        <f t="shared" si="5"/>
        <v>12</v>
      </c>
      <c r="B23" s="1095"/>
      <c r="C23" s="1095"/>
      <c r="D23" s="322" t="s">
        <v>117</v>
      </c>
      <c r="E23" s="323">
        <v>1413.6000000000001</v>
      </c>
      <c r="F23" s="324" t="s">
        <v>118</v>
      </c>
      <c r="G23" s="323">
        <f>J23*0.93</f>
        <v>1720.5</v>
      </c>
      <c r="H23" s="324" t="s">
        <v>118</v>
      </c>
      <c r="I23" s="526">
        <f t="shared" si="3"/>
        <v>0.21710526315789469</v>
      </c>
      <c r="J23" s="527">
        <v>1850</v>
      </c>
      <c r="K23" s="528">
        <f t="shared" si="4"/>
        <v>1110</v>
      </c>
      <c r="L23" s="344">
        <v>0</v>
      </c>
      <c r="M23" s="345">
        <v>0</v>
      </c>
      <c r="N23" s="344">
        <v>56</v>
      </c>
      <c r="O23" s="346" t="e">
        <f t="shared" si="0"/>
        <v>#REF!</v>
      </c>
      <c r="P23" s="88">
        <f t="shared" si="1"/>
        <v>1030</v>
      </c>
      <c r="Q23" s="1252"/>
      <c r="R23" s="1099"/>
    </row>
    <row r="24" spans="1:18" ht="20.100000000000001" customHeight="1">
      <c r="A24" s="359">
        <f t="shared" si="5"/>
        <v>13</v>
      </c>
      <c r="B24" s="1095"/>
      <c r="C24" s="1095"/>
      <c r="D24" s="47" t="s">
        <v>119</v>
      </c>
      <c r="E24" s="318">
        <v>1283.4000000000001</v>
      </c>
      <c r="F24" s="319" t="s">
        <v>120</v>
      </c>
      <c r="G24" s="318">
        <f t="shared" si="2"/>
        <v>1590.3000000000002</v>
      </c>
      <c r="H24" s="319" t="s">
        <v>120</v>
      </c>
      <c r="I24" s="522">
        <f t="shared" si="3"/>
        <v>0.23913043478260865</v>
      </c>
      <c r="J24" s="523">
        <v>1710</v>
      </c>
      <c r="K24" s="524">
        <f t="shared" si="4"/>
        <v>1026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77">
        <f t="shared" si="1"/>
        <v>940</v>
      </c>
      <c r="Q24" s="1252"/>
      <c r="R24" s="1099"/>
    </row>
    <row r="25" spans="1:18" ht="20.100000000000001" customHeight="1">
      <c r="A25" s="361">
        <f t="shared" si="5"/>
        <v>14</v>
      </c>
      <c r="B25" s="1095"/>
      <c r="C25" s="1095"/>
      <c r="D25" s="308" t="s">
        <v>121</v>
      </c>
      <c r="E25" s="315">
        <v>1181.1000000000001</v>
      </c>
      <c r="F25" s="321" t="s">
        <v>122</v>
      </c>
      <c r="G25" s="315">
        <f t="shared" si="2"/>
        <v>1460.1000000000001</v>
      </c>
      <c r="H25" s="321" t="s">
        <v>122</v>
      </c>
      <c r="I25" s="529">
        <f t="shared" si="3"/>
        <v>0.23622047244094491</v>
      </c>
      <c r="J25" s="516">
        <v>1570</v>
      </c>
      <c r="K25" s="525">
        <f t="shared" si="4"/>
        <v>942</v>
      </c>
      <c r="L25" s="42">
        <v>0</v>
      </c>
      <c r="M25" s="335">
        <v>0</v>
      </c>
      <c r="N25" s="42">
        <v>56</v>
      </c>
      <c r="O25" s="347" t="e">
        <f t="shared" si="0"/>
        <v>#REF!</v>
      </c>
      <c r="P25" s="309">
        <f t="shared" si="1"/>
        <v>850</v>
      </c>
      <c r="Q25" s="1252"/>
      <c r="R25" s="1099"/>
    </row>
    <row r="26" spans="1:18" ht="20.100000000000001" customHeight="1">
      <c r="A26" s="361">
        <f t="shared" si="5"/>
        <v>15</v>
      </c>
      <c r="B26" s="1095"/>
      <c r="C26" s="1095"/>
      <c r="D26" s="322" t="s">
        <v>123</v>
      </c>
      <c r="E26" s="323">
        <v>1097.4000000000001</v>
      </c>
      <c r="F26" s="324" t="s">
        <v>124</v>
      </c>
      <c r="G26" s="323">
        <f t="shared" si="2"/>
        <v>1348.5</v>
      </c>
      <c r="H26" s="324" t="s">
        <v>124</v>
      </c>
      <c r="I26" s="526">
        <f t="shared" si="3"/>
        <v>0.22881355932203373</v>
      </c>
      <c r="J26" s="527">
        <v>1450</v>
      </c>
      <c r="K26" s="528" t="s">
        <v>125</v>
      </c>
      <c r="L26" s="344">
        <v>0</v>
      </c>
      <c r="M26" s="345">
        <v>0</v>
      </c>
      <c r="N26" s="344">
        <v>56</v>
      </c>
      <c r="O26" s="346" t="e">
        <f t="shared" si="0"/>
        <v>#REF!</v>
      </c>
      <c r="P26" s="88">
        <f t="shared" si="1"/>
        <v>800</v>
      </c>
      <c r="Q26" s="1252"/>
      <c r="R26" s="1099"/>
    </row>
    <row r="27" spans="1:18" ht="20.100000000000001" customHeight="1">
      <c r="A27" s="360">
        <f t="shared" si="5"/>
        <v>16</v>
      </c>
      <c r="B27" s="1095"/>
      <c r="C27" s="1095"/>
      <c r="D27" s="325" t="s">
        <v>126</v>
      </c>
      <c r="E27" s="326">
        <v>1013.7</v>
      </c>
      <c r="F27" s="327" t="s">
        <v>127</v>
      </c>
      <c r="G27" s="326">
        <f t="shared" si="2"/>
        <v>1236.9000000000001</v>
      </c>
      <c r="H27" s="327" t="s">
        <v>127</v>
      </c>
      <c r="I27" s="535">
        <f t="shared" si="3"/>
        <v>0.22018348623853212</v>
      </c>
      <c r="J27" s="536">
        <v>1330</v>
      </c>
      <c r="K27" s="537" t="s">
        <v>125</v>
      </c>
      <c r="L27" s="348">
        <v>0</v>
      </c>
      <c r="M27" s="349">
        <v>0</v>
      </c>
      <c r="N27" s="348">
        <v>56</v>
      </c>
      <c r="O27" s="350" t="e">
        <f t="shared" si="0"/>
        <v>#REF!</v>
      </c>
      <c r="P27" s="351">
        <f t="shared" si="1"/>
        <v>750</v>
      </c>
      <c r="Q27" s="1252"/>
      <c r="R27" s="1099"/>
    </row>
    <row r="28" spans="1:18" ht="20.100000000000001" customHeight="1" thickBot="1">
      <c r="A28" s="361">
        <f t="shared" si="5"/>
        <v>17</v>
      </c>
      <c r="B28" s="1097"/>
      <c r="C28" s="1097"/>
      <c r="D28" s="596" t="s">
        <v>235</v>
      </c>
      <c r="E28" s="597">
        <v>939.30000000000007</v>
      </c>
      <c r="F28" s="598" t="s">
        <v>236</v>
      </c>
      <c r="G28" s="597">
        <f t="shared" si="2"/>
        <v>939.30000000000007</v>
      </c>
      <c r="H28" s="598" t="s">
        <v>236</v>
      </c>
      <c r="I28" s="599">
        <f t="shared" si="3"/>
        <v>0</v>
      </c>
      <c r="J28" s="600">
        <v>1010</v>
      </c>
      <c r="K28" s="601">
        <f t="shared" si="4"/>
        <v>606</v>
      </c>
      <c r="L28" s="602">
        <v>0</v>
      </c>
      <c r="M28" s="603">
        <v>0</v>
      </c>
      <c r="N28" s="602">
        <v>56</v>
      </c>
      <c r="O28" s="604" t="e">
        <f t="shared" si="0"/>
        <v>#REF!</v>
      </c>
      <c r="P28" s="605">
        <v>700</v>
      </c>
      <c r="Q28" s="1253"/>
      <c r="R28" s="1255"/>
    </row>
    <row r="29" spans="1:18" ht="20.100000000000001" customHeight="1" thickTop="1">
      <c r="A29" s="362">
        <f t="shared" si="5"/>
        <v>18</v>
      </c>
      <c r="B29" s="1098" t="str">
        <f>B12</f>
        <v>BNE-TPE-PUS RT</v>
      </c>
      <c r="C29" s="1098" t="s">
        <v>61</v>
      </c>
      <c r="D29" s="561" t="s">
        <v>128</v>
      </c>
      <c r="E29" s="538">
        <v>5998.5</v>
      </c>
      <c r="F29" s="539" t="s">
        <v>92</v>
      </c>
      <c r="G29" s="538">
        <f t="shared" si="2"/>
        <v>6203.1</v>
      </c>
      <c r="H29" s="539" t="s">
        <v>92</v>
      </c>
      <c r="I29" s="557">
        <f t="shared" si="3"/>
        <v>3.4108527131782918E-2</v>
      </c>
      <c r="J29" s="558">
        <v>6670</v>
      </c>
      <c r="K29" s="559">
        <f t="shared" si="4"/>
        <v>4002</v>
      </c>
      <c r="L29" s="371">
        <v>0</v>
      </c>
      <c r="M29" s="372">
        <v>0</v>
      </c>
      <c r="N29" s="371">
        <v>56</v>
      </c>
      <c r="O29" s="373" t="e">
        <f t="shared" si="0"/>
        <v>#REF!</v>
      </c>
      <c r="P29" s="76">
        <v>3700</v>
      </c>
      <c r="Q29" s="1259" t="e">
        <f>#REF!</f>
        <v>#REF!</v>
      </c>
      <c r="R29" s="1261" t="e">
        <f>#REF!</f>
        <v>#REF!</v>
      </c>
    </row>
    <row r="30" spans="1:18" ht="20.100000000000001" customHeight="1">
      <c r="A30" s="359">
        <f t="shared" si="5"/>
        <v>19</v>
      </c>
      <c r="B30" s="1095"/>
      <c r="C30" s="1095"/>
      <c r="D30" s="339" t="s">
        <v>130</v>
      </c>
      <c r="E30" s="318">
        <v>3645.6000000000004</v>
      </c>
      <c r="F30" s="50" t="s">
        <v>94</v>
      </c>
      <c r="G30" s="318">
        <f t="shared" si="2"/>
        <v>4510.5</v>
      </c>
      <c r="H30" s="50" t="s">
        <v>94</v>
      </c>
      <c r="I30" s="522">
        <f t="shared" si="3"/>
        <v>0.23724489795918347</v>
      </c>
      <c r="J30" s="523">
        <v>4850</v>
      </c>
      <c r="K30" s="524">
        <f t="shared" si="4"/>
        <v>2910</v>
      </c>
      <c r="L30" s="563">
        <v>0</v>
      </c>
      <c r="M30" s="340">
        <v>0</v>
      </c>
      <c r="N30" s="563">
        <v>56</v>
      </c>
      <c r="O30" s="343" t="e">
        <f t="shared" si="0"/>
        <v>#REF!</v>
      </c>
      <c r="P30" s="77">
        <v>2600</v>
      </c>
      <c r="Q30" s="1252"/>
      <c r="R30" s="1262"/>
    </row>
    <row r="31" spans="1:18" ht="20.100000000000001" customHeight="1">
      <c r="A31" s="360">
        <v>20</v>
      </c>
      <c r="B31" s="1095"/>
      <c r="C31" s="1250"/>
      <c r="D31" s="42" t="s">
        <v>131</v>
      </c>
      <c r="E31" s="315">
        <v>3069</v>
      </c>
      <c r="F31" s="316" t="s">
        <v>96</v>
      </c>
      <c r="G31" s="315">
        <f t="shared" si="2"/>
        <v>3506.1000000000004</v>
      </c>
      <c r="H31" s="316" t="s">
        <v>96</v>
      </c>
      <c r="I31" s="521">
        <f t="shared" si="3"/>
        <v>0.14242424242424256</v>
      </c>
      <c r="J31" s="516">
        <v>3770</v>
      </c>
      <c r="K31" s="525">
        <f t="shared" si="4"/>
        <v>2262</v>
      </c>
      <c r="L31" s="560">
        <v>0</v>
      </c>
      <c r="M31" s="335">
        <v>0</v>
      </c>
      <c r="N31" s="560">
        <v>56</v>
      </c>
      <c r="O31" s="386" t="e">
        <f t="shared" si="0"/>
        <v>#REF!</v>
      </c>
      <c r="P31" s="355">
        <v>2150</v>
      </c>
      <c r="Q31" s="1252"/>
      <c r="R31" s="1262"/>
    </row>
    <row r="32" spans="1:18" ht="20.100000000000001" customHeight="1">
      <c r="A32" s="360">
        <v>21</v>
      </c>
      <c r="B32" s="1095"/>
      <c r="C32" s="1256" t="str">
        <f>C29</f>
        <v>FIT</v>
      </c>
      <c r="D32" s="312" t="s">
        <v>132</v>
      </c>
      <c r="E32" s="313">
        <v>3720</v>
      </c>
      <c r="F32" s="317" t="s">
        <v>98</v>
      </c>
      <c r="G32" s="313">
        <f t="shared" si="2"/>
        <v>4175.7</v>
      </c>
      <c r="H32" s="317" t="s">
        <v>98</v>
      </c>
      <c r="I32" s="520">
        <f t="shared" si="3"/>
        <v>0.12250000000000005</v>
      </c>
      <c r="J32" s="518">
        <v>4490</v>
      </c>
      <c r="K32" s="519">
        <f t="shared" si="4"/>
        <v>2694</v>
      </c>
      <c r="L32" s="312">
        <v>0</v>
      </c>
      <c r="M32" s="331">
        <v>0</v>
      </c>
      <c r="N32" s="312">
        <v>56</v>
      </c>
      <c r="O32" s="330" t="e">
        <f t="shared" si="0"/>
        <v>#REF!</v>
      </c>
      <c r="P32" s="337">
        <v>2600</v>
      </c>
      <c r="Q32" s="1252"/>
      <c r="R32" s="1262"/>
    </row>
    <row r="33" spans="1:18" ht="20.100000000000001" customHeight="1">
      <c r="A33" s="359">
        <f t="shared" si="5"/>
        <v>22</v>
      </c>
      <c r="B33" s="1095"/>
      <c r="C33" s="1257"/>
      <c r="D33" s="47" t="s">
        <v>134</v>
      </c>
      <c r="E33" s="318">
        <v>2938.8</v>
      </c>
      <c r="F33" s="319" t="s">
        <v>101</v>
      </c>
      <c r="G33" s="318">
        <f t="shared" si="2"/>
        <v>3357.3</v>
      </c>
      <c r="H33" s="319" t="s">
        <v>101</v>
      </c>
      <c r="I33" s="522">
        <f t="shared" si="3"/>
        <v>0.14240506329113933</v>
      </c>
      <c r="J33" s="523">
        <v>3610</v>
      </c>
      <c r="K33" s="524">
        <f t="shared" si="4"/>
        <v>2166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341">
        <v>2100</v>
      </c>
      <c r="Q33" s="1252"/>
      <c r="R33" s="1262"/>
    </row>
    <row r="34" spans="1:18" ht="20.100000000000001" customHeight="1">
      <c r="A34" s="360">
        <f t="shared" si="5"/>
        <v>23</v>
      </c>
      <c r="B34" s="1095"/>
      <c r="C34" s="1257"/>
      <c r="D34" s="47" t="s">
        <v>136</v>
      </c>
      <c r="E34" s="318">
        <v>2222.7000000000003</v>
      </c>
      <c r="F34" s="319" t="s">
        <v>104</v>
      </c>
      <c r="G34" s="318">
        <f t="shared" si="2"/>
        <v>2650.5</v>
      </c>
      <c r="H34" s="319" t="s">
        <v>104</v>
      </c>
      <c r="I34" s="522">
        <f t="shared" si="3"/>
        <v>0.19246861924686187</v>
      </c>
      <c r="J34" s="523">
        <v>2850</v>
      </c>
      <c r="K34" s="524">
        <f t="shared" si="4"/>
        <v>1710</v>
      </c>
      <c r="L34" s="339">
        <v>0</v>
      </c>
      <c r="M34" s="340">
        <v>0</v>
      </c>
      <c r="N34" s="339">
        <v>56</v>
      </c>
      <c r="O34" s="338" t="e">
        <f t="shared" si="0"/>
        <v>#REF!</v>
      </c>
      <c r="P34" s="341">
        <v>1600</v>
      </c>
      <c r="Q34" s="1252"/>
      <c r="R34" s="1262"/>
    </row>
    <row r="35" spans="1:18" ht="20.100000000000001" customHeight="1">
      <c r="A35" s="360">
        <v>24</v>
      </c>
      <c r="B35" s="1095"/>
      <c r="C35" s="1258"/>
      <c r="D35" s="308" t="s">
        <v>137</v>
      </c>
      <c r="E35" s="315">
        <v>1562.4</v>
      </c>
      <c r="F35" s="321" t="s">
        <v>107</v>
      </c>
      <c r="G35" s="315">
        <f t="shared" si="2"/>
        <v>2055.3000000000002</v>
      </c>
      <c r="H35" s="321" t="s">
        <v>107</v>
      </c>
      <c r="I35" s="521">
        <f t="shared" si="3"/>
        <v>0.31547619047619047</v>
      </c>
      <c r="J35" s="516">
        <v>2210</v>
      </c>
      <c r="K35" s="532">
        <f t="shared" si="4"/>
        <v>1326</v>
      </c>
      <c r="L35" s="42">
        <v>0</v>
      </c>
      <c r="M35" s="335">
        <v>0</v>
      </c>
      <c r="N35" s="42">
        <v>56</v>
      </c>
      <c r="O35" s="533" t="e">
        <f t="shared" si="0"/>
        <v>#REF!</v>
      </c>
      <c r="P35" s="342">
        <v>1100</v>
      </c>
      <c r="Q35" s="1252"/>
      <c r="R35" s="1262"/>
    </row>
    <row r="36" spans="1:18" ht="20.100000000000001" customHeight="1">
      <c r="A36" s="359">
        <v>25</v>
      </c>
      <c r="B36" s="1095"/>
      <c r="C36" s="1249" t="str">
        <f>C32</f>
        <v>FIT</v>
      </c>
      <c r="D36" s="48" t="s">
        <v>138</v>
      </c>
      <c r="E36" s="313">
        <v>2092.5</v>
      </c>
      <c r="F36" s="317" t="s">
        <v>110</v>
      </c>
      <c r="G36" s="313">
        <f t="shared" si="2"/>
        <v>2111.1</v>
      </c>
      <c r="H36" s="317" t="s">
        <v>110</v>
      </c>
      <c r="I36" s="520">
        <f t="shared" si="3"/>
        <v>8.8888888888889461E-3</v>
      </c>
      <c r="J36" s="518">
        <v>2270</v>
      </c>
      <c r="K36" s="519">
        <f t="shared" si="4"/>
        <v>1362</v>
      </c>
      <c r="L36" s="312">
        <v>0</v>
      </c>
      <c r="M36" s="331">
        <v>0</v>
      </c>
      <c r="N36" s="312">
        <v>56</v>
      </c>
      <c r="O36" s="332" t="e">
        <f t="shared" si="0"/>
        <v>#REF!</v>
      </c>
      <c r="P36" s="79">
        <v>1420</v>
      </c>
      <c r="Q36" s="1252"/>
      <c r="R36" s="1262"/>
    </row>
    <row r="37" spans="1:18" ht="20.100000000000001" customHeight="1">
      <c r="A37" s="360">
        <f t="shared" si="5"/>
        <v>26</v>
      </c>
      <c r="B37" s="1095"/>
      <c r="C37" s="1095"/>
      <c r="D37" s="47" t="s">
        <v>140</v>
      </c>
      <c r="E37" s="318">
        <v>1683.3000000000002</v>
      </c>
      <c r="F37" s="75" t="s">
        <v>112</v>
      </c>
      <c r="G37" s="318">
        <f t="shared" si="2"/>
        <v>1925.1000000000001</v>
      </c>
      <c r="H37" s="319" t="s">
        <v>112</v>
      </c>
      <c r="I37" s="522">
        <f t="shared" si="3"/>
        <v>0.14364640883977886</v>
      </c>
      <c r="J37" s="523">
        <v>2070</v>
      </c>
      <c r="K37" s="524">
        <f t="shared" si="4"/>
        <v>1242</v>
      </c>
      <c r="L37" s="339">
        <v>0</v>
      </c>
      <c r="M37" s="340">
        <v>0</v>
      </c>
      <c r="N37" s="339">
        <v>56</v>
      </c>
      <c r="O37" s="343" t="e">
        <f t="shared" si="0"/>
        <v>#REF!</v>
      </c>
      <c r="P37" s="77">
        <v>1220</v>
      </c>
      <c r="Q37" s="1252"/>
      <c r="R37" s="1262"/>
    </row>
    <row r="38" spans="1:18" ht="20.100000000000001" customHeight="1">
      <c r="A38" s="359">
        <f t="shared" si="5"/>
        <v>27</v>
      </c>
      <c r="B38" s="1095"/>
      <c r="C38" s="1095"/>
      <c r="D38" s="47" t="s">
        <v>141</v>
      </c>
      <c r="E38" s="318">
        <v>1469.4</v>
      </c>
      <c r="F38" s="319" t="s">
        <v>114</v>
      </c>
      <c r="G38" s="318">
        <f t="shared" si="2"/>
        <v>1757.7</v>
      </c>
      <c r="H38" s="319" t="s">
        <v>114</v>
      </c>
      <c r="I38" s="522">
        <f t="shared" si="3"/>
        <v>0.19620253164556956</v>
      </c>
      <c r="J38" s="523">
        <v>1890</v>
      </c>
      <c r="K38" s="524">
        <f t="shared" si="4"/>
        <v>1134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77">
        <v>1070</v>
      </c>
      <c r="Q38" s="1252"/>
      <c r="R38" s="1262"/>
    </row>
    <row r="39" spans="1:18" ht="20.100000000000001" customHeight="1">
      <c r="A39" s="360">
        <f t="shared" si="5"/>
        <v>28</v>
      </c>
      <c r="B39" s="1095"/>
      <c r="C39" s="1095"/>
      <c r="D39" s="47" t="s">
        <v>142</v>
      </c>
      <c r="E39" s="318">
        <v>1255.5</v>
      </c>
      <c r="F39" s="319" t="s">
        <v>116</v>
      </c>
      <c r="G39" s="318">
        <f t="shared" si="2"/>
        <v>1608.9</v>
      </c>
      <c r="H39" s="319" t="s">
        <v>116</v>
      </c>
      <c r="I39" s="522">
        <f t="shared" si="3"/>
        <v>0.28148148148148144</v>
      </c>
      <c r="J39" s="523">
        <v>1730</v>
      </c>
      <c r="K39" s="524">
        <f t="shared" si="4"/>
        <v>1038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77">
        <v>920</v>
      </c>
      <c r="Q39" s="1252"/>
      <c r="R39" s="1262"/>
    </row>
    <row r="40" spans="1:18" ht="20.100000000000001" customHeight="1">
      <c r="A40" s="361">
        <f t="shared" si="5"/>
        <v>29</v>
      </c>
      <c r="B40" s="1095"/>
      <c r="C40" s="1095"/>
      <c r="D40" s="322" t="s">
        <v>143</v>
      </c>
      <c r="E40" s="323">
        <v>1125.3</v>
      </c>
      <c r="F40" s="324" t="s">
        <v>118</v>
      </c>
      <c r="G40" s="323">
        <f t="shared" si="2"/>
        <v>1460.1000000000001</v>
      </c>
      <c r="H40" s="324" t="s">
        <v>118</v>
      </c>
      <c r="I40" s="526">
        <f t="shared" si="3"/>
        <v>0.29752066115702491</v>
      </c>
      <c r="J40" s="527">
        <v>1570</v>
      </c>
      <c r="K40" s="528">
        <f t="shared" si="4"/>
        <v>942</v>
      </c>
      <c r="L40" s="344">
        <v>0</v>
      </c>
      <c r="M40" s="345">
        <v>0</v>
      </c>
      <c r="N40" s="344">
        <v>56</v>
      </c>
      <c r="O40" s="346" t="e">
        <f t="shared" si="0"/>
        <v>#REF!</v>
      </c>
      <c r="P40" s="88">
        <v>830</v>
      </c>
      <c r="Q40" s="1252"/>
      <c r="R40" s="1262"/>
    </row>
    <row r="41" spans="1:18" ht="20.100000000000001" customHeight="1">
      <c r="A41" s="359">
        <f t="shared" si="5"/>
        <v>30</v>
      </c>
      <c r="B41" s="1095"/>
      <c r="C41" s="1095"/>
      <c r="D41" s="325" t="s">
        <v>144</v>
      </c>
      <c r="E41" s="326">
        <v>1004.4000000000001</v>
      </c>
      <c r="F41" s="327" t="s">
        <v>120</v>
      </c>
      <c r="G41" s="326">
        <f t="shared" si="2"/>
        <v>1329.9</v>
      </c>
      <c r="H41" s="327" t="s">
        <v>120</v>
      </c>
      <c r="I41" s="535">
        <f t="shared" si="3"/>
        <v>0.32407407407407396</v>
      </c>
      <c r="J41" s="536">
        <v>1430</v>
      </c>
      <c r="K41" s="537">
        <f t="shared" si="4"/>
        <v>858</v>
      </c>
      <c r="L41" s="348">
        <v>0</v>
      </c>
      <c r="M41" s="349">
        <v>0</v>
      </c>
      <c r="N41" s="348">
        <v>56</v>
      </c>
      <c r="O41" s="350" t="e">
        <f t="shared" si="0"/>
        <v>#REF!</v>
      </c>
      <c r="P41" s="351">
        <v>740</v>
      </c>
      <c r="Q41" s="1252"/>
      <c r="R41" s="1262"/>
    </row>
    <row r="42" spans="1:18" ht="20.100000000000001" customHeight="1">
      <c r="A42" s="361">
        <f t="shared" si="5"/>
        <v>31</v>
      </c>
      <c r="B42" s="1095"/>
      <c r="C42" s="1095"/>
      <c r="D42" s="308" t="s">
        <v>145</v>
      </c>
      <c r="E42" s="315">
        <v>902.1</v>
      </c>
      <c r="F42" s="321" t="s">
        <v>122</v>
      </c>
      <c r="G42" s="315">
        <f t="shared" si="2"/>
        <v>1199.7</v>
      </c>
      <c r="H42" s="321" t="s">
        <v>122</v>
      </c>
      <c r="I42" s="529">
        <f t="shared" si="3"/>
        <v>0.32989690721649478</v>
      </c>
      <c r="J42" s="516">
        <v>1290</v>
      </c>
      <c r="K42" s="525">
        <f t="shared" si="4"/>
        <v>774</v>
      </c>
      <c r="L42" s="42">
        <v>0</v>
      </c>
      <c r="M42" s="335">
        <v>0</v>
      </c>
      <c r="N42" s="42">
        <v>56</v>
      </c>
      <c r="O42" s="347" t="e">
        <f t="shared" si="0"/>
        <v>#REF!</v>
      </c>
      <c r="P42" s="309">
        <v>650</v>
      </c>
      <c r="Q42" s="1252"/>
      <c r="R42" s="1262"/>
    </row>
    <row r="43" spans="1:18" ht="20.100000000000001" customHeight="1">
      <c r="A43" s="361">
        <f t="shared" si="5"/>
        <v>32</v>
      </c>
      <c r="B43" s="1095"/>
      <c r="C43" s="1095"/>
      <c r="D43" s="325" t="s">
        <v>146</v>
      </c>
      <c r="E43" s="326">
        <v>818.40000000000009</v>
      </c>
      <c r="F43" s="327" t="s">
        <v>124</v>
      </c>
      <c r="G43" s="326">
        <f t="shared" si="2"/>
        <v>1088.1000000000001</v>
      </c>
      <c r="H43" s="327" t="s">
        <v>124</v>
      </c>
      <c r="I43" s="535">
        <f t="shared" si="3"/>
        <v>0.32954545454545459</v>
      </c>
      <c r="J43" s="536">
        <v>1170</v>
      </c>
      <c r="K43" s="537" t="s">
        <v>125</v>
      </c>
      <c r="L43" s="348">
        <v>0</v>
      </c>
      <c r="M43" s="349">
        <v>0</v>
      </c>
      <c r="N43" s="348">
        <v>56</v>
      </c>
      <c r="O43" s="350" t="e">
        <f t="shared" si="0"/>
        <v>#REF!</v>
      </c>
      <c r="P43" s="351">
        <v>600</v>
      </c>
      <c r="Q43" s="1252"/>
      <c r="R43" s="1262"/>
    </row>
    <row r="44" spans="1:18" ht="20.100000000000001" customHeight="1">
      <c r="A44" s="361">
        <f t="shared" si="5"/>
        <v>33</v>
      </c>
      <c r="B44" s="1095"/>
      <c r="C44" s="1095"/>
      <c r="D44" s="363" t="s">
        <v>147</v>
      </c>
      <c r="E44" s="364">
        <v>734.7</v>
      </c>
      <c r="F44" s="365" t="s">
        <v>127</v>
      </c>
      <c r="G44" s="364">
        <f t="shared" si="2"/>
        <v>976.5</v>
      </c>
      <c r="H44" s="365" t="s">
        <v>127</v>
      </c>
      <c r="I44" s="572">
        <f t="shared" si="3"/>
        <v>0.32911392405063289</v>
      </c>
      <c r="J44" s="573">
        <v>1050</v>
      </c>
      <c r="K44" s="574" t="s">
        <v>125</v>
      </c>
      <c r="L44" s="374">
        <v>0</v>
      </c>
      <c r="M44" s="375">
        <v>0</v>
      </c>
      <c r="N44" s="374">
        <v>56</v>
      </c>
      <c r="O44" s="376" t="e">
        <f t="shared" si="0"/>
        <v>#REF!</v>
      </c>
      <c r="P44" s="377">
        <v>550</v>
      </c>
      <c r="Q44" s="1252"/>
      <c r="R44" s="1262"/>
    </row>
    <row r="45" spans="1:18" ht="20.100000000000001" customHeight="1" thickBot="1">
      <c r="A45" s="328">
        <f t="shared" si="5"/>
        <v>34</v>
      </c>
      <c r="B45" s="1096"/>
      <c r="C45" s="1096"/>
      <c r="D45" s="585" t="s">
        <v>237</v>
      </c>
      <c r="E45" s="586">
        <v>660.30000000000007</v>
      </c>
      <c r="F45" s="587" t="s">
        <v>236</v>
      </c>
      <c r="G45" s="586">
        <f t="shared" si="2"/>
        <v>660.30000000000007</v>
      </c>
      <c r="H45" s="587" t="s">
        <v>236</v>
      </c>
      <c r="I45" s="588">
        <f t="shared" si="3"/>
        <v>0</v>
      </c>
      <c r="J45" s="589">
        <v>710</v>
      </c>
      <c r="K45" s="590">
        <f t="shared" si="4"/>
        <v>426</v>
      </c>
      <c r="L45" s="591">
        <v>0</v>
      </c>
      <c r="M45" s="592">
        <v>0</v>
      </c>
      <c r="N45" s="591">
        <v>56</v>
      </c>
      <c r="O45" s="593" t="e">
        <f t="shared" si="0"/>
        <v>#REF!</v>
      </c>
      <c r="P45" s="594">
        <v>500</v>
      </c>
      <c r="Q45" s="1260"/>
      <c r="R45" s="595"/>
    </row>
    <row r="46" spans="1:18" ht="20.100000000000001" customHeight="1">
      <c r="A46" s="52"/>
      <c r="B46" s="366"/>
      <c r="C46" s="366"/>
      <c r="D46" s="548"/>
      <c r="E46" s="549"/>
      <c r="F46" s="548"/>
      <c r="G46" s="549"/>
      <c r="H46" s="548"/>
      <c r="I46" s="550"/>
      <c r="J46" s="530"/>
      <c r="K46" s="530"/>
      <c r="L46" s="551"/>
      <c r="M46" s="530"/>
      <c r="N46" s="551"/>
      <c r="O46" s="531"/>
      <c r="P46" s="531"/>
      <c r="Q46" s="382"/>
      <c r="R46" s="552"/>
    </row>
    <row r="47" spans="1:18" ht="20.100000000000001" customHeight="1" thickBot="1">
      <c r="A47" s="52"/>
      <c r="B47" s="366"/>
      <c r="C47" s="366"/>
      <c r="D47" s="53"/>
      <c r="E47" s="367"/>
      <c r="F47" s="53"/>
      <c r="G47" s="368"/>
      <c r="H47" s="53"/>
      <c r="I47" s="378"/>
      <c r="J47" s="335"/>
      <c r="K47" s="335"/>
      <c r="L47" s="75"/>
      <c r="M47" s="335"/>
      <c r="N47" s="75"/>
      <c r="O47" s="347"/>
      <c r="P47" s="347"/>
      <c r="Q47" s="380"/>
      <c r="R47" s="381"/>
    </row>
    <row r="48" spans="1:18" ht="20.100000000000001" customHeight="1" thickBot="1">
      <c r="A48" s="54" t="s">
        <v>148</v>
      </c>
      <c r="B48" s="54"/>
      <c r="C48" s="55"/>
      <c r="G48" s="1106" t="s">
        <v>149</v>
      </c>
      <c r="H48" s="1107"/>
      <c r="I48" s="1107"/>
      <c r="J48" s="1107"/>
      <c r="K48" s="1107"/>
      <c r="L48" s="1107"/>
      <c r="M48" s="1107"/>
      <c r="N48" s="1107"/>
      <c r="O48" s="1107"/>
      <c r="P48" s="1107"/>
      <c r="Q48" s="1107"/>
      <c r="R48" s="1108"/>
    </row>
    <row r="49" spans="1:18" ht="13.5" customHeight="1">
      <c r="A49" s="1109" t="s">
        <v>150</v>
      </c>
      <c r="B49" s="1111" t="s">
        <v>151</v>
      </c>
      <c r="C49" s="1112"/>
      <c r="D49" s="1111" t="s">
        <v>152</v>
      </c>
      <c r="E49" s="1115"/>
      <c r="F49" s="1112"/>
      <c r="G49" s="1111" t="s">
        <v>238</v>
      </c>
      <c r="H49" s="1115"/>
      <c r="I49" s="1115"/>
      <c r="J49" s="1112"/>
      <c r="K49" s="1111" t="s">
        <v>239</v>
      </c>
      <c r="L49" s="1115"/>
      <c r="M49" s="1115"/>
      <c r="N49" s="1112"/>
      <c r="O49" s="1111" t="s">
        <v>69</v>
      </c>
      <c r="P49" s="1115"/>
      <c r="Q49" s="1115"/>
      <c r="R49" s="1112"/>
    </row>
    <row r="50" spans="1:18" ht="13.5" customHeight="1" thickBot="1">
      <c r="A50" s="1110"/>
      <c r="B50" s="1113"/>
      <c r="C50" s="1114"/>
      <c r="D50" s="56" t="s">
        <v>155</v>
      </c>
      <c r="E50" s="57" t="s">
        <v>156</v>
      </c>
      <c r="F50" s="57" t="s">
        <v>157</v>
      </c>
      <c r="G50" s="56" t="s">
        <v>155</v>
      </c>
      <c r="H50" s="1116" t="s">
        <v>158</v>
      </c>
      <c r="I50" s="1117"/>
      <c r="J50" s="576" t="s">
        <v>157</v>
      </c>
      <c r="K50" s="56" t="s">
        <v>155</v>
      </c>
      <c r="L50" s="1116" t="s">
        <v>158</v>
      </c>
      <c r="M50" s="1117"/>
      <c r="N50" s="576" t="s">
        <v>157</v>
      </c>
      <c r="O50" s="1113" t="s">
        <v>88</v>
      </c>
      <c r="P50" s="1114"/>
      <c r="Q50" s="1113" t="s">
        <v>159</v>
      </c>
      <c r="R50" s="1114"/>
    </row>
    <row r="51" spans="1:18" ht="13.5" customHeight="1" thickBot="1">
      <c r="A51" s="581">
        <v>1</v>
      </c>
      <c r="B51" s="1118" t="s">
        <v>240</v>
      </c>
      <c r="C51" s="1119"/>
      <c r="D51" s="58">
        <f>J12</f>
        <v>6950</v>
      </c>
      <c r="E51" s="59">
        <v>273</v>
      </c>
      <c r="F51" s="59">
        <f t="shared" ref="F51:F56" si="6">D51+E51</f>
        <v>7223</v>
      </c>
      <c r="G51" s="58">
        <v>7939</v>
      </c>
      <c r="H51" s="1120">
        <v>200</v>
      </c>
      <c r="I51" s="1121"/>
      <c r="J51" s="577">
        <f t="shared" ref="J51:J56" si="7">G51+H51</f>
        <v>8139</v>
      </c>
      <c r="K51" s="58"/>
      <c r="L51" s="1120"/>
      <c r="M51" s="1121"/>
      <c r="N51" s="545"/>
      <c r="O51" s="1122" t="s">
        <v>161</v>
      </c>
      <c r="P51" s="1123"/>
      <c r="Q51" s="1122" t="s">
        <v>162</v>
      </c>
      <c r="R51" s="1123"/>
    </row>
    <row r="52" spans="1:18" ht="13.5" customHeight="1" thickBot="1">
      <c r="A52" s="60">
        <v>2</v>
      </c>
      <c r="B52" s="1124" t="s">
        <v>241</v>
      </c>
      <c r="C52" s="1125"/>
      <c r="D52" s="61">
        <f>J15</f>
        <v>4770</v>
      </c>
      <c r="E52" s="544">
        <v>273</v>
      </c>
      <c r="F52" s="578">
        <f t="shared" si="6"/>
        <v>5043</v>
      </c>
      <c r="G52" s="61">
        <v>4030</v>
      </c>
      <c r="H52" s="1126">
        <v>200</v>
      </c>
      <c r="I52" s="1127"/>
      <c r="J52" s="577">
        <f t="shared" si="7"/>
        <v>4230</v>
      </c>
      <c r="K52" s="61"/>
      <c r="L52" s="1126"/>
      <c r="M52" s="1127"/>
      <c r="N52" s="352"/>
      <c r="O52" s="1128" t="s">
        <v>161</v>
      </c>
      <c r="P52" s="1129"/>
      <c r="Q52" s="1128" t="s">
        <v>162</v>
      </c>
      <c r="R52" s="1129"/>
    </row>
    <row r="53" spans="1:18" ht="13.5" customHeight="1" thickBot="1">
      <c r="A53" s="547">
        <v>3</v>
      </c>
      <c r="B53" s="1113" t="s">
        <v>242</v>
      </c>
      <c r="C53" s="1114"/>
      <c r="D53" s="61">
        <f>J19</f>
        <v>2550</v>
      </c>
      <c r="E53" s="544">
        <v>273</v>
      </c>
      <c r="F53" s="578">
        <f t="shared" si="6"/>
        <v>2823</v>
      </c>
      <c r="G53" s="61">
        <v>2525</v>
      </c>
      <c r="H53" s="1126">
        <v>200</v>
      </c>
      <c r="I53" s="1127"/>
      <c r="J53" s="577">
        <f t="shared" si="7"/>
        <v>2725</v>
      </c>
      <c r="K53" s="61"/>
      <c r="L53" s="1126"/>
      <c r="M53" s="1127"/>
      <c r="N53" s="352"/>
      <c r="O53" s="1130" t="s">
        <v>161</v>
      </c>
      <c r="P53" s="1131"/>
      <c r="Q53" s="1130" t="s">
        <v>162</v>
      </c>
      <c r="R53" s="1131"/>
    </row>
    <row r="54" spans="1:18" ht="12.75" customHeight="1" thickBot="1">
      <c r="A54" s="581">
        <v>4</v>
      </c>
      <c r="B54" s="1118" t="s">
        <v>243</v>
      </c>
      <c r="C54" s="1119"/>
      <c r="D54" s="58">
        <f>J29</f>
        <v>6670</v>
      </c>
      <c r="E54" s="59">
        <v>273</v>
      </c>
      <c r="F54" s="59">
        <f t="shared" si="6"/>
        <v>6943</v>
      </c>
      <c r="G54" s="58">
        <v>7860</v>
      </c>
      <c r="H54" s="1120">
        <v>200</v>
      </c>
      <c r="I54" s="1121"/>
      <c r="J54" s="577">
        <f t="shared" si="7"/>
        <v>8060</v>
      </c>
      <c r="K54" s="58"/>
      <c r="L54" s="1120"/>
      <c r="M54" s="1121"/>
      <c r="N54" s="545"/>
      <c r="O54" s="1122" t="s">
        <v>161</v>
      </c>
      <c r="P54" s="1123"/>
      <c r="Q54" s="1122" t="s">
        <v>162</v>
      </c>
      <c r="R54" s="1123"/>
    </row>
    <row r="55" spans="1:18" ht="12.75" customHeight="1" thickBot="1">
      <c r="A55" s="60">
        <v>5</v>
      </c>
      <c r="B55" s="1124" t="s">
        <v>244</v>
      </c>
      <c r="C55" s="1125"/>
      <c r="D55" s="61">
        <f>J32</f>
        <v>4490</v>
      </c>
      <c r="E55" s="544">
        <v>273</v>
      </c>
      <c r="F55" s="578">
        <f t="shared" si="6"/>
        <v>4763</v>
      </c>
      <c r="G55" s="61">
        <v>3180</v>
      </c>
      <c r="H55" s="1126">
        <v>200</v>
      </c>
      <c r="I55" s="1127"/>
      <c r="J55" s="577">
        <f t="shared" si="7"/>
        <v>3380</v>
      </c>
      <c r="K55" s="61"/>
      <c r="L55" s="1126"/>
      <c r="M55" s="1127"/>
      <c r="N55" s="352"/>
      <c r="O55" s="1128" t="s">
        <v>161</v>
      </c>
      <c r="P55" s="1129"/>
      <c r="Q55" s="1128" t="s">
        <v>162</v>
      </c>
      <c r="R55" s="1129"/>
    </row>
    <row r="56" spans="1:18" ht="12.75" customHeight="1" thickBot="1">
      <c r="A56" s="547">
        <v>6</v>
      </c>
      <c r="B56" s="1113" t="s">
        <v>245</v>
      </c>
      <c r="C56" s="1114"/>
      <c r="D56" s="582">
        <f>J36</f>
        <v>2270</v>
      </c>
      <c r="E56" s="546">
        <v>273</v>
      </c>
      <c r="F56" s="579">
        <f t="shared" si="6"/>
        <v>2543</v>
      </c>
      <c r="G56" s="582">
        <v>2240</v>
      </c>
      <c r="H56" s="1137">
        <v>200</v>
      </c>
      <c r="I56" s="1138"/>
      <c r="J56" s="606">
        <f t="shared" si="7"/>
        <v>2440</v>
      </c>
      <c r="K56" s="582"/>
      <c r="L56" s="1137"/>
      <c r="M56" s="1138"/>
      <c r="N56" s="584"/>
      <c r="O56" s="1139" t="s">
        <v>161</v>
      </c>
      <c r="P56" s="1140"/>
      <c r="Q56" s="1139" t="s">
        <v>162</v>
      </c>
      <c r="R56" s="1140"/>
    </row>
    <row r="57" spans="1:18">
      <c r="A57" s="75"/>
      <c r="B57" s="75"/>
      <c r="C57" s="75"/>
      <c r="D57" s="335"/>
      <c r="E57" s="75"/>
      <c r="F57" s="335"/>
      <c r="G57" s="75"/>
      <c r="H57" s="75"/>
      <c r="I57" s="75"/>
      <c r="J57" s="75"/>
      <c r="K57" s="75"/>
      <c r="L57" s="75"/>
      <c r="M57" s="75"/>
      <c r="N57" s="75"/>
      <c r="O57" s="542"/>
      <c r="P57" s="542"/>
      <c r="Q57" s="542"/>
      <c r="R57" s="542"/>
    </row>
    <row r="58" spans="1:18">
      <c r="A58" s="36" t="s">
        <v>168</v>
      </c>
      <c r="B58" s="75"/>
    </row>
    <row r="59" spans="1:18">
      <c r="A59" s="32" t="e">
        <f>#REF!</f>
        <v>#REF!</v>
      </c>
      <c r="B59" s="555"/>
      <c r="H59" s="369"/>
      <c r="I59" s="369"/>
      <c r="J59" s="369"/>
      <c r="K59" s="369"/>
      <c r="L59" s="369"/>
      <c r="M59" s="369"/>
      <c r="N59" s="369"/>
      <c r="O59" s="369"/>
      <c r="P59" s="369"/>
      <c r="Q59" s="369"/>
    </row>
    <row r="60" spans="1:18">
      <c r="A60" s="54" t="s">
        <v>169</v>
      </c>
      <c r="B60" s="32"/>
      <c r="C60" s="75"/>
    </row>
    <row r="61" spans="1:18">
      <c r="A61" s="32" t="s">
        <v>246</v>
      </c>
      <c r="B61" s="32"/>
      <c r="C61" s="75"/>
    </row>
    <row r="62" spans="1:18" ht="13.5" customHeight="1">
      <c r="A62" s="32" t="s">
        <v>247</v>
      </c>
      <c r="B62" s="32"/>
      <c r="C62" s="75"/>
    </row>
    <row r="63" spans="1:18" ht="13.8" thickBot="1">
      <c r="A63" s="54" t="s">
        <v>172</v>
      </c>
      <c r="B63" s="32"/>
      <c r="C63" s="75"/>
    </row>
    <row r="64" spans="1:18" ht="13.8" thickBot="1">
      <c r="A64" s="1132" t="s">
        <v>173</v>
      </c>
      <c r="B64" s="1133"/>
      <c r="C64" s="1134"/>
      <c r="D64" s="62" t="s">
        <v>174</v>
      </c>
      <c r="E64" s="1135" t="s">
        <v>175</v>
      </c>
      <c r="F64" s="1133"/>
      <c r="G64" s="1133"/>
      <c r="H64" s="1133"/>
      <c r="I64" s="1133"/>
      <c r="J64" s="1133"/>
      <c r="K64" s="1133"/>
      <c r="L64" s="1133"/>
      <c r="M64" s="1133"/>
      <c r="N64" s="1133"/>
      <c r="O64" s="1133"/>
      <c r="P64" s="1133"/>
      <c r="Q64" s="1136"/>
    </row>
    <row r="65" spans="1:17" ht="18">
      <c r="A65" s="63">
        <v>1</v>
      </c>
      <c r="B65" s="1141" t="s">
        <v>176</v>
      </c>
      <c r="C65" s="1142"/>
      <c r="D65" s="64"/>
      <c r="E65" s="1143" t="e">
        <f>#REF!</f>
        <v>#REF!</v>
      </c>
      <c r="F65" s="1144"/>
      <c r="G65" s="1144"/>
      <c r="H65" s="1144"/>
      <c r="I65" s="1144"/>
      <c r="J65" s="1144"/>
      <c r="K65" s="1144"/>
      <c r="L65" s="1144"/>
      <c r="M65" s="1144"/>
      <c r="N65" s="1144"/>
      <c r="O65" s="1144"/>
      <c r="P65" s="1144"/>
      <c r="Q65" s="1145"/>
    </row>
    <row r="66" spans="1:17" ht="37.5" customHeight="1">
      <c r="A66" s="65">
        <v>2</v>
      </c>
      <c r="B66" s="1146" t="s">
        <v>177</v>
      </c>
      <c r="C66" s="1147"/>
      <c r="D66" s="66"/>
      <c r="E66" s="1148" t="e">
        <f>#REF!</f>
        <v>#REF!</v>
      </c>
      <c r="F66" s="1149"/>
      <c r="G66" s="1149"/>
      <c r="H66" s="1149"/>
      <c r="I66" s="1149"/>
      <c r="J66" s="1149"/>
      <c r="K66" s="1149"/>
      <c r="L66" s="1149"/>
      <c r="M66" s="1149"/>
      <c r="N66" s="1149"/>
      <c r="O66" s="1149"/>
      <c r="P66" s="1149"/>
      <c r="Q66" s="1150"/>
    </row>
    <row r="67" spans="1:17" ht="57.75" customHeight="1">
      <c r="A67" s="67">
        <v>3</v>
      </c>
      <c r="B67" s="1146" t="s">
        <v>178</v>
      </c>
      <c r="C67" s="1147"/>
      <c r="D67" s="66"/>
      <c r="E67" s="1182" t="e">
        <f>#REF!</f>
        <v>#REF!</v>
      </c>
      <c r="F67" s="1183"/>
      <c r="G67" s="1183"/>
      <c r="H67" s="1183"/>
      <c r="I67" s="1183"/>
      <c r="J67" s="1183"/>
      <c r="K67" s="1183"/>
      <c r="L67" s="1183"/>
      <c r="M67" s="1183"/>
      <c r="N67" s="1183"/>
      <c r="O67" s="1183"/>
      <c r="P67" s="1183"/>
      <c r="Q67" s="1184"/>
    </row>
    <row r="68" spans="1:17" ht="18">
      <c r="A68" s="1162">
        <v>4</v>
      </c>
      <c r="B68" s="1146" t="s">
        <v>179</v>
      </c>
      <c r="C68" s="1147"/>
      <c r="D68" s="64"/>
      <c r="E68" s="1165"/>
      <c r="F68" s="1166"/>
      <c r="G68" s="1166"/>
      <c r="H68" s="1166"/>
      <c r="I68" s="1166"/>
      <c r="J68" s="1166"/>
      <c r="K68" s="1166"/>
      <c r="L68" s="1166"/>
      <c r="M68" s="1166"/>
      <c r="N68" s="1166"/>
      <c r="O68" s="1166"/>
      <c r="P68" s="1166"/>
      <c r="Q68" s="1167"/>
    </row>
    <row r="69" spans="1:17" ht="18">
      <c r="A69" s="1164"/>
      <c r="B69" s="1154" t="s">
        <v>180</v>
      </c>
      <c r="C69" s="1155"/>
      <c r="D69" s="69"/>
      <c r="E69" s="1156"/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7" ht="18">
      <c r="A70" s="1164"/>
      <c r="B70" s="1154" t="s">
        <v>181</v>
      </c>
      <c r="C70" s="1155"/>
      <c r="D70" s="69"/>
      <c r="E70" s="1156" t="e">
        <f>#REF!</f>
        <v>#REF!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7" ht="18">
      <c r="A71" s="1164"/>
      <c r="B71" s="1154" t="s">
        <v>182</v>
      </c>
      <c r="C71" s="1155"/>
      <c r="D71" s="69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7" ht="18">
      <c r="A72" s="1163"/>
      <c r="B72" s="1154" t="s">
        <v>183</v>
      </c>
      <c r="C72" s="1155"/>
      <c r="D72" s="69"/>
      <c r="E72" s="1159" t="e">
        <f>#REF!</f>
        <v>#REF!</v>
      </c>
      <c r="F72" s="1160"/>
      <c r="G72" s="1160"/>
      <c r="H72" s="1160"/>
      <c r="I72" s="1160"/>
      <c r="J72" s="1160"/>
      <c r="K72" s="1160"/>
      <c r="L72" s="1160"/>
      <c r="M72" s="1160"/>
      <c r="N72" s="1160"/>
      <c r="O72" s="1160"/>
      <c r="P72" s="1160"/>
      <c r="Q72" s="1161"/>
    </row>
    <row r="73" spans="1:17" ht="18">
      <c r="A73" s="1162">
        <v>5</v>
      </c>
      <c r="B73" s="1146" t="s">
        <v>184</v>
      </c>
      <c r="C73" s="1147"/>
      <c r="D73" s="66"/>
      <c r="E73" s="1156" t="e">
        <f>#REF!</f>
        <v>#REF!</v>
      </c>
      <c r="F73" s="1157"/>
      <c r="G73" s="1157"/>
      <c r="H73" s="1157"/>
      <c r="I73" s="1157"/>
      <c r="J73" s="1157"/>
      <c r="K73" s="1157"/>
      <c r="L73" s="1157"/>
      <c r="M73" s="1157"/>
      <c r="N73" s="1157"/>
      <c r="O73" s="1157"/>
      <c r="P73" s="1157"/>
      <c r="Q73" s="1158"/>
    </row>
    <row r="74" spans="1:17" ht="18">
      <c r="A74" s="1163"/>
      <c r="B74" s="1146" t="s">
        <v>185</v>
      </c>
      <c r="C74" s="1147"/>
      <c r="D74" s="69"/>
      <c r="E74" s="1156" t="e">
        <f>#REF!</f>
        <v>#REF!</v>
      </c>
      <c r="F74" s="1157"/>
      <c r="G74" s="1157"/>
      <c r="H74" s="1157"/>
      <c r="I74" s="1157"/>
      <c r="J74" s="1157"/>
      <c r="K74" s="1157"/>
      <c r="L74" s="1157"/>
      <c r="M74" s="1157"/>
      <c r="N74" s="1157"/>
      <c r="O74" s="1157"/>
      <c r="P74" s="1157"/>
      <c r="Q74" s="1158"/>
    </row>
    <row r="75" spans="1:17" ht="18">
      <c r="A75" s="70">
        <v>6</v>
      </c>
      <c r="B75" s="1146" t="s">
        <v>186</v>
      </c>
      <c r="C75" s="1147"/>
      <c r="D75" s="66" t="s">
        <v>187</v>
      </c>
      <c r="E75" s="1156" t="e">
        <f>#REF!</f>
        <v>#REF!</v>
      </c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8"/>
    </row>
    <row r="76" spans="1:17" ht="19.95" customHeight="1">
      <c r="A76" s="70">
        <v>7</v>
      </c>
      <c r="B76" s="1146" t="s">
        <v>188</v>
      </c>
      <c r="C76" s="1147"/>
      <c r="D76" s="64"/>
      <c r="E76" s="1156" t="e">
        <f>#REF!</f>
        <v>#REF!</v>
      </c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8"/>
    </row>
    <row r="77" spans="1:17" ht="21.6" customHeight="1">
      <c r="A77" s="65">
        <v>8</v>
      </c>
      <c r="B77" s="1146" t="s">
        <v>189</v>
      </c>
      <c r="C77" s="1147"/>
      <c r="D77" s="69"/>
      <c r="E77" s="1148" t="s">
        <v>248</v>
      </c>
      <c r="F77" s="1149"/>
      <c r="G77" s="1149"/>
      <c r="H77" s="1149"/>
      <c r="I77" s="1149"/>
      <c r="J77" s="1149"/>
      <c r="K77" s="1149"/>
      <c r="L77" s="1149"/>
      <c r="M77" s="1149"/>
      <c r="N77" s="1149"/>
      <c r="O77" s="1149"/>
      <c r="P77" s="1149"/>
      <c r="Q77" s="1150"/>
    </row>
    <row r="78" spans="1:17" ht="18">
      <c r="A78" s="68">
        <v>9</v>
      </c>
      <c r="B78" s="1168" t="s">
        <v>192</v>
      </c>
      <c r="C78" s="1169"/>
      <c r="D78" s="66" t="s">
        <v>187</v>
      </c>
      <c r="E78" s="1156" t="e">
        <f>#REF!</f>
        <v>#REF!</v>
      </c>
      <c r="F78" s="1157"/>
      <c r="G78" s="1157"/>
      <c r="H78" s="1157"/>
      <c r="I78" s="1157"/>
      <c r="J78" s="1157"/>
      <c r="K78" s="1157"/>
      <c r="L78" s="1157"/>
      <c r="M78" s="1157"/>
      <c r="N78" s="1157"/>
      <c r="O78" s="1157"/>
      <c r="P78" s="1157"/>
      <c r="Q78" s="1158"/>
    </row>
    <row r="79" spans="1:17" ht="18">
      <c r="A79" s="1162">
        <v>10</v>
      </c>
      <c r="B79" s="1146" t="s">
        <v>193</v>
      </c>
      <c r="C79" s="1147"/>
      <c r="D79" s="64"/>
      <c r="E79" s="1165" t="e">
        <f>#REF!</f>
        <v>#REF!</v>
      </c>
      <c r="F79" s="1166"/>
      <c r="G79" s="1166"/>
      <c r="H79" s="1166"/>
      <c r="I79" s="1166"/>
      <c r="J79" s="1166"/>
      <c r="K79" s="1166"/>
      <c r="L79" s="1166"/>
      <c r="M79" s="1166"/>
      <c r="N79" s="1166"/>
      <c r="O79" s="1166"/>
      <c r="P79" s="1166"/>
      <c r="Q79" s="1167"/>
    </row>
    <row r="80" spans="1:17" ht="18">
      <c r="A80" s="1164"/>
      <c r="B80" s="1146" t="s">
        <v>194</v>
      </c>
      <c r="C80" s="1147"/>
      <c r="D80" s="71"/>
      <c r="E80" s="1148" t="e">
        <f>#REF!</f>
        <v>#REF!</v>
      </c>
      <c r="F80" s="1149"/>
      <c r="G80" s="1149"/>
      <c r="H80" s="1149"/>
      <c r="I80" s="1149"/>
      <c r="J80" s="1149"/>
      <c r="K80" s="1149"/>
      <c r="L80" s="1149"/>
      <c r="M80" s="1149"/>
      <c r="N80" s="1149"/>
      <c r="O80" s="1149"/>
      <c r="P80" s="1149"/>
      <c r="Q80" s="1150"/>
    </row>
    <row r="81" spans="1:17" ht="18">
      <c r="A81" s="1163"/>
      <c r="B81" s="1146" t="s">
        <v>195</v>
      </c>
      <c r="C81" s="1147"/>
      <c r="D81" s="66"/>
      <c r="E81" s="1156" t="e">
        <f>#REF!</f>
        <v>#REF!</v>
      </c>
      <c r="F81" s="1157"/>
      <c r="G81" s="1157"/>
      <c r="H81" s="1157"/>
      <c r="I81" s="1157"/>
      <c r="J81" s="1157"/>
      <c r="K81" s="1157"/>
      <c r="L81" s="1157"/>
      <c r="M81" s="1157"/>
      <c r="N81" s="1157"/>
      <c r="O81" s="1157"/>
      <c r="P81" s="1157"/>
      <c r="Q81" s="1158"/>
    </row>
    <row r="82" spans="1:17" ht="58.5" customHeight="1">
      <c r="A82" s="67">
        <v>11</v>
      </c>
      <c r="B82" s="1146" t="s">
        <v>196</v>
      </c>
      <c r="C82" s="1147"/>
      <c r="D82" s="66" t="s">
        <v>187</v>
      </c>
      <c r="E82" s="1182" t="e">
        <f>#REF!</f>
        <v>#REF!</v>
      </c>
      <c r="F82" s="1183"/>
      <c r="G82" s="1183"/>
      <c r="H82" s="1183"/>
      <c r="I82" s="1183"/>
      <c r="J82" s="1183"/>
      <c r="K82" s="1183"/>
      <c r="L82" s="1183"/>
      <c r="M82" s="1183"/>
      <c r="N82" s="1183"/>
      <c r="O82" s="1183"/>
      <c r="P82" s="1183"/>
      <c r="Q82" s="1184"/>
    </row>
    <row r="83" spans="1:17" ht="18">
      <c r="A83" s="67">
        <v>12</v>
      </c>
      <c r="B83" s="1146" t="s">
        <v>197</v>
      </c>
      <c r="C83" s="1147"/>
      <c r="D83" s="66" t="s">
        <v>187</v>
      </c>
      <c r="E83" s="1148" t="s">
        <v>198</v>
      </c>
      <c r="F83" s="1149"/>
      <c r="G83" s="1149"/>
      <c r="H83" s="1149"/>
      <c r="I83" s="1149"/>
      <c r="J83" s="1149"/>
      <c r="K83" s="1149"/>
      <c r="L83" s="1149"/>
      <c r="M83" s="1149"/>
      <c r="N83" s="1149"/>
      <c r="O83" s="1149"/>
      <c r="P83" s="1149"/>
      <c r="Q83" s="1150"/>
    </row>
    <row r="84" spans="1:17" ht="18">
      <c r="A84" s="1162">
        <v>15</v>
      </c>
      <c r="B84" s="1146" t="s">
        <v>200</v>
      </c>
      <c r="C84" s="1147"/>
      <c r="D84" s="66"/>
      <c r="E84" s="1263" t="e">
        <f>#REF!</f>
        <v>#REF!</v>
      </c>
      <c r="F84" s="1264"/>
      <c r="G84" s="1264"/>
      <c r="H84" s="1264"/>
      <c r="I84" s="1264"/>
      <c r="J84" s="1264"/>
      <c r="K84" s="1264"/>
      <c r="L84" s="1264"/>
      <c r="M84" s="1264"/>
      <c r="N84" s="1264"/>
      <c r="O84" s="1264"/>
      <c r="P84" s="1264"/>
      <c r="Q84" s="1265"/>
    </row>
    <row r="85" spans="1:17" ht="18">
      <c r="A85" s="1164"/>
      <c r="B85" s="1146" t="s">
        <v>201</v>
      </c>
      <c r="C85" s="1147"/>
      <c r="D85" s="66"/>
      <c r="E85" s="1185" t="e">
        <f>#REF!</f>
        <v>#REF!</v>
      </c>
      <c r="F85" s="1186"/>
      <c r="G85" s="1186"/>
      <c r="H85" s="1186"/>
      <c r="I85" s="1186"/>
      <c r="J85" s="1186"/>
      <c r="K85" s="1186"/>
      <c r="L85" s="1186"/>
      <c r="M85" s="1186"/>
      <c r="N85" s="1186"/>
      <c r="O85" s="1186"/>
      <c r="P85" s="1186"/>
      <c r="Q85" s="1187"/>
    </row>
    <row r="86" spans="1:17" ht="18">
      <c r="A86" s="1164"/>
      <c r="B86" s="1146" t="s">
        <v>202</v>
      </c>
      <c r="C86" s="1147"/>
      <c r="D86" s="66"/>
      <c r="E86" s="1185"/>
      <c r="F86" s="1186"/>
      <c r="G86" s="1186"/>
      <c r="H86" s="1186"/>
      <c r="I86" s="1186"/>
      <c r="J86" s="1186"/>
      <c r="K86" s="1186"/>
      <c r="L86" s="1186"/>
      <c r="M86" s="1186"/>
      <c r="N86" s="1186"/>
      <c r="O86" s="1186"/>
      <c r="P86" s="1186"/>
      <c r="Q86" s="1187"/>
    </row>
    <row r="87" spans="1:17" ht="18">
      <c r="A87" s="1163"/>
      <c r="B87" s="1146" t="s">
        <v>203</v>
      </c>
      <c r="C87" s="1147"/>
      <c r="D87" s="66"/>
      <c r="E87" s="1185"/>
      <c r="F87" s="1186"/>
      <c r="G87" s="1186"/>
      <c r="H87" s="1186"/>
      <c r="I87" s="1186"/>
      <c r="J87" s="1186"/>
      <c r="K87" s="1186"/>
      <c r="L87" s="1186"/>
      <c r="M87" s="1186"/>
      <c r="N87" s="1186"/>
      <c r="O87" s="1186"/>
      <c r="P87" s="1186"/>
      <c r="Q87" s="1187"/>
    </row>
    <row r="88" spans="1:17" ht="18">
      <c r="A88" s="1162">
        <v>16</v>
      </c>
      <c r="B88" s="1201" t="s">
        <v>204</v>
      </c>
      <c r="C88" s="1202"/>
      <c r="D88" s="66"/>
      <c r="E88" s="1203"/>
      <c r="F88" s="1204"/>
      <c r="G88" s="1204"/>
      <c r="H88" s="1204"/>
      <c r="I88" s="1204"/>
      <c r="J88" s="1204"/>
      <c r="K88" s="1204"/>
      <c r="L88" s="1204"/>
      <c r="M88" s="1204"/>
      <c r="N88" s="1204"/>
      <c r="O88" s="1204"/>
      <c r="P88" s="1204"/>
      <c r="Q88" s="1205"/>
    </row>
    <row r="89" spans="1:17" ht="18">
      <c r="A89" s="1164"/>
      <c r="B89" s="1146" t="s">
        <v>205</v>
      </c>
      <c r="C89" s="1147"/>
      <c r="D89" s="66"/>
      <c r="E89" s="1209" t="e">
        <f>#REF!</f>
        <v>#REF!</v>
      </c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1"/>
    </row>
    <row r="90" spans="1:17" ht="18">
      <c r="A90" s="1164"/>
      <c r="B90" s="1146" t="s">
        <v>206</v>
      </c>
      <c r="C90" s="1147"/>
      <c r="D90" s="66"/>
      <c r="E90" s="1212" t="e">
        <f>#REF!</f>
        <v>#REF!</v>
      </c>
      <c r="F90" s="1213"/>
      <c r="G90" s="1213"/>
      <c r="H90" s="1213"/>
      <c r="I90" s="1213"/>
      <c r="J90" s="1213"/>
      <c r="K90" s="1213"/>
      <c r="L90" s="1213"/>
      <c r="M90" s="1213"/>
      <c r="N90" s="1213"/>
      <c r="O90" s="1213"/>
      <c r="P90" s="1213"/>
      <c r="Q90" s="1214"/>
    </row>
    <row r="91" spans="1:17" ht="18">
      <c r="A91" s="1164"/>
      <c r="B91" s="1146" t="s">
        <v>207</v>
      </c>
      <c r="C91" s="1147"/>
      <c r="D91" s="66"/>
      <c r="E91" s="1212" t="e">
        <f>#REF!</f>
        <v>#REF!</v>
      </c>
      <c r="F91" s="1213"/>
      <c r="G91" s="1213"/>
      <c r="H91" s="1213"/>
      <c r="I91" s="1213"/>
      <c r="J91" s="1213"/>
      <c r="K91" s="1213"/>
      <c r="L91" s="1213"/>
      <c r="M91" s="1213"/>
      <c r="N91" s="1213"/>
      <c r="O91" s="1213"/>
      <c r="P91" s="1213"/>
      <c r="Q91" s="1214"/>
    </row>
    <row r="92" spans="1:17" ht="18">
      <c r="A92" s="1163"/>
      <c r="B92" s="1146" t="s">
        <v>208</v>
      </c>
      <c r="C92" s="1147"/>
      <c r="D92" s="66"/>
      <c r="E92" s="1215" t="e">
        <f>#REF!</f>
        <v>#REF!</v>
      </c>
      <c r="F92" s="1216"/>
      <c r="G92" s="1216"/>
      <c r="H92" s="1216"/>
      <c r="I92" s="1216"/>
      <c r="J92" s="1216"/>
      <c r="K92" s="1216"/>
      <c r="L92" s="1216"/>
      <c r="M92" s="1216"/>
      <c r="N92" s="1216"/>
      <c r="O92" s="1216"/>
      <c r="P92" s="1216"/>
      <c r="Q92" s="1217"/>
    </row>
    <row r="93" spans="1:17" ht="18">
      <c r="A93" s="1198">
        <v>18</v>
      </c>
      <c r="B93" s="1201" t="s">
        <v>209</v>
      </c>
      <c r="C93" s="1202"/>
      <c r="D93" s="84"/>
      <c r="E93" s="1203"/>
      <c r="F93" s="1204"/>
      <c r="G93" s="1204"/>
      <c r="H93" s="1204"/>
      <c r="I93" s="1204"/>
      <c r="J93" s="1204"/>
      <c r="K93" s="1204"/>
      <c r="L93" s="1204"/>
      <c r="M93" s="1204"/>
      <c r="N93" s="1204"/>
      <c r="O93" s="1204"/>
      <c r="P93" s="1204"/>
      <c r="Q93" s="1205"/>
    </row>
    <row r="94" spans="1:17" ht="18">
      <c r="A94" s="1199"/>
      <c r="B94" s="1146" t="s">
        <v>210</v>
      </c>
      <c r="C94" s="1147"/>
      <c r="D94" s="84"/>
      <c r="E94" s="1206" t="e">
        <f>#REF!</f>
        <v>#REF!</v>
      </c>
      <c r="F94" s="1207"/>
      <c r="G94" s="1207"/>
      <c r="H94" s="1207"/>
      <c r="I94" s="1207"/>
      <c r="J94" s="1207"/>
      <c r="K94" s="1207"/>
      <c r="L94" s="1207"/>
      <c r="M94" s="1207"/>
      <c r="N94" s="1207"/>
      <c r="O94" s="1207"/>
      <c r="P94" s="1207"/>
      <c r="Q94" s="1208"/>
    </row>
    <row r="95" spans="1:17" ht="18">
      <c r="A95" s="1199"/>
      <c r="B95" s="1146" t="s">
        <v>211</v>
      </c>
      <c r="C95" s="1147"/>
      <c r="D95" s="84"/>
      <c r="E95" s="1218" t="e">
        <f>#REF!</f>
        <v>#REF!</v>
      </c>
      <c r="F95" s="1219"/>
      <c r="G95" s="1219"/>
      <c r="H95" s="1219"/>
      <c r="I95" s="1219"/>
      <c r="J95" s="1219"/>
      <c r="K95" s="1219"/>
      <c r="L95" s="1219"/>
      <c r="M95" s="1219"/>
      <c r="N95" s="1219"/>
      <c r="O95" s="1219"/>
      <c r="P95" s="1219"/>
      <c r="Q95" s="1220"/>
    </row>
    <row r="96" spans="1:17" ht="18">
      <c r="A96" s="1200"/>
      <c r="B96" s="1146" t="s">
        <v>212</v>
      </c>
      <c r="C96" s="1147"/>
      <c r="D96" s="84"/>
      <c r="E96" s="1185" t="e">
        <f>#REF!</f>
        <v>#REF!</v>
      </c>
      <c r="F96" s="1186"/>
      <c r="G96" s="1186"/>
      <c r="H96" s="1186"/>
      <c r="I96" s="1186"/>
      <c r="J96" s="1186"/>
      <c r="K96" s="1186"/>
      <c r="L96" s="1186"/>
      <c r="M96" s="1186"/>
      <c r="N96" s="1186"/>
      <c r="O96" s="1186"/>
      <c r="P96" s="1186"/>
      <c r="Q96" s="1187"/>
    </row>
    <row r="97" spans="1:17" ht="18">
      <c r="A97" s="1198">
        <v>19</v>
      </c>
      <c r="B97" s="1201" t="s">
        <v>213</v>
      </c>
      <c r="C97" s="1202"/>
      <c r="D97" s="84"/>
      <c r="E97" s="1203"/>
      <c r="F97" s="1204"/>
      <c r="G97" s="1204"/>
      <c r="H97" s="1204"/>
      <c r="I97" s="1204"/>
      <c r="J97" s="1204"/>
      <c r="K97" s="1204"/>
      <c r="L97" s="1204"/>
      <c r="M97" s="1204"/>
      <c r="N97" s="1204"/>
      <c r="O97" s="1204"/>
      <c r="P97" s="1204"/>
      <c r="Q97" s="1205"/>
    </row>
    <row r="98" spans="1:17" ht="18">
      <c r="A98" s="1199"/>
      <c r="B98" s="1146" t="s">
        <v>214</v>
      </c>
      <c r="C98" s="1147"/>
      <c r="D98" s="66"/>
      <c r="E98" s="1185" t="e">
        <f>#REF!</f>
        <v>#REF!</v>
      </c>
      <c r="F98" s="1186"/>
      <c r="G98" s="1186"/>
      <c r="H98" s="1186"/>
      <c r="I98" s="1186"/>
      <c r="J98" s="1186"/>
      <c r="K98" s="1186"/>
      <c r="L98" s="1186"/>
      <c r="M98" s="1186"/>
      <c r="N98" s="1186"/>
      <c r="O98" s="1186"/>
      <c r="P98" s="1186"/>
      <c r="Q98" s="1187"/>
    </row>
    <row r="99" spans="1:17" ht="18">
      <c r="A99" s="1199"/>
      <c r="B99" s="1146" t="s">
        <v>215</v>
      </c>
      <c r="C99" s="1147"/>
      <c r="D99" s="66"/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">
      <c r="A100" s="1200"/>
      <c r="B100" s="1146" t="s">
        <v>216</v>
      </c>
      <c r="C100" s="1147"/>
      <c r="D100" s="66" t="s">
        <v>187</v>
      </c>
      <c r="E100" s="1185" t="e">
        <f>#REF!</f>
        <v>#REF!</v>
      </c>
      <c r="F100" s="1186"/>
      <c r="G100" s="1186"/>
      <c r="H100" s="1186"/>
      <c r="I100" s="1186"/>
      <c r="J100" s="1186"/>
      <c r="K100" s="1186"/>
      <c r="L100" s="1186"/>
      <c r="M100" s="1186"/>
      <c r="N100" s="1186"/>
      <c r="O100" s="1186"/>
      <c r="P100" s="1186"/>
      <c r="Q100" s="1187"/>
    </row>
    <row r="101" spans="1:17" ht="18">
      <c r="A101" s="85">
        <v>21</v>
      </c>
      <c r="B101" s="1201" t="s">
        <v>217</v>
      </c>
      <c r="C101" s="1202"/>
      <c r="D101" s="66"/>
      <c r="E101" s="1185" t="e">
        <f>#REF!</f>
        <v>#REF!</v>
      </c>
      <c r="F101" s="1186"/>
      <c r="G101" s="1186"/>
      <c r="H101" s="1186"/>
      <c r="I101" s="1186"/>
      <c r="J101" s="1186"/>
      <c r="K101" s="1186"/>
      <c r="L101" s="1186"/>
      <c r="M101" s="1186"/>
      <c r="N101" s="1186"/>
      <c r="O101" s="1186"/>
      <c r="P101" s="1186"/>
      <c r="Q101" s="1187"/>
    </row>
    <row r="102" spans="1:17" ht="18.600000000000001" thickBot="1">
      <c r="A102" s="86">
        <v>22</v>
      </c>
      <c r="B102" s="1221" t="s">
        <v>218</v>
      </c>
      <c r="C102" s="1222"/>
      <c r="D102" s="87"/>
      <c r="E102" s="1223" t="e">
        <f>#REF!</f>
        <v>#REF!</v>
      </c>
      <c r="F102" s="1224"/>
      <c r="G102" s="1224"/>
      <c r="H102" s="1224"/>
      <c r="I102" s="1224"/>
      <c r="J102" s="1224"/>
      <c r="K102" s="1224"/>
      <c r="L102" s="1224"/>
      <c r="M102" s="1224"/>
      <c r="N102" s="1224"/>
      <c r="O102" s="1224"/>
      <c r="P102" s="1224"/>
      <c r="Q102" s="1225"/>
    </row>
  </sheetData>
  <mergeCells count="141">
    <mergeCell ref="B101:C101"/>
    <mergeCell ref="E101:Q101"/>
    <mergeCell ref="B102:C102"/>
    <mergeCell ref="E102:Q102"/>
    <mergeCell ref="A97:A100"/>
    <mergeCell ref="B97:C97"/>
    <mergeCell ref="E97:Q97"/>
    <mergeCell ref="B98:C98"/>
    <mergeCell ref="E98:Q98"/>
    <mergeCell ref="B99:C99"/>
    <mergeCell ref="E99:Q99"/>
    <mergeCell ref="B100:C100"/>
    <mergeCell ref="E100:Q100"/>
    <mergeCell ref="B92:C92"/>
    <mergeCell ref="A93:A96"/>
    <mergeCell ref="B93:C93"/>
    <mergeCell ref="E93:Q93"/>
    <mergeCell ref="B94:C94"/>
    <mergeCell ref="E94:Q94"/>
    <mergeCell ref="B95:C95"/>
    <mergeCell ref="A88:A92"/>
    <mergeCell ref="B88:C88"/>
    <mergeCell ref="E88:Q88"/>
    <mergeCell ref="B89:C89"/>
    <mergeCell ref="E89:Q92"/>
    <mergeCell ref="B90:C90"/>
    <mergeCell ref="B91:C91"/>
    <mergeCell ref="E95:Q95"/>
    <mergeCell ref="B96:C96"/>
    <mergeCell ref="E96:Q96"/>
    <mergeCell ref="B82:C82"/>
    <mergeCell ref="E82:Q82"/>
    <mergeCell ref="B83:C83"/>
    <mergeCell ref="E83:Q83"/>
    <mergeCell ref="A84:A87"/>
    <mergeCell ref="B84:C84"/>
    <mergeCell ref="E84:Q84"/>
    <mergeCell ref="B85:C85"/>
    <mergeCell ref="E85:Q85"/>
    <mergeCell ref="B86:C86"/>
    <mergeCell ref="E86:Q86"/>
    <mergeCell ref="B87:C87"/>
    <mergeCell ref="E87:Q87"/>
    <mergeCell ref="B75:C75"/>
    <mergeCell ref="E75:Q75"/>
    <mergeCell ref="B76:C76"/>
    <mergeCell ref="E76:Q76"/>
    <mergeCell ref="B77:C77"/>
    <mergeCell ref="E77:Q77"/>
    <mergeCell ref="B78:C78"/>
    <mergeCell ref="E78:Q78"/>
    <mergeCell ref="A79:A81"/>
    <mergeCell ref="B79:C79"/>
    <mergeCell ref="E79:Q79"/>
    <mergeCell ref="B80:C80"/>
    <mergeCell ref="E80:Q80"/>
    <mergeCell ref="B81:C81"/>
    <mergeCell ref="E81:Q81"/>
    <mergeCell ref="B72:C72"/>
    <mergeCell ref="E72:Q72"/>
    <mergeCell ref="A73:A74"/>
    <mergeCell ref="B73:C73"/>
    <mergeCell ref="E73:Q73"/>
    <mergeCell ref="B74:C74"/>
    <mergeCell ref="E74:Q74"/>
    <mergeCell ref="A68:A72"/>
    <mergeCell ref="B68:C68"/>
    <mergeCell ref="E68:Q68"/>
    <mergeCell ref="B69:C69"/>
    <mergeCell ref="E69:Q69"/>
    <mergeCell ref="B65:C65"/>
    <mergeCell ref="E65:Q65"/>
    <mergeCell ref="B66:C66"/>
    <mergeCell ref="E66:Q66"/>
    <mergeCell ref="B67:C67"/>
    <mergeCell ref="E67:Q67"/>
    <mergeCell ref="B70:C70"/>
    <mergeCell ref="E70:Q70"/>
    <mergeCell ref="B71:C71"/>
    <mergeCell ref="E71:Q71"/>
    <mergeCell ref="B55:C55"/>
    <mergeCell ref="H55:I55"/>
    <mergeCell ref="L55:M55"/>
    <mergeCell ref="O55:P55"/>
    <mergeCell ref="Q55:R55"/>
    <mergeCell ref="A64:C64"/>
    <mergeCell ref="E64:Q64"/>
    <mergeCell ref="B56:C56"/>
    <mergeCell ref="H56:I56"/>
    <mergeCell ref="L56:M56"/>
    <mergeCell ref="O56:P56"/>
    <mergeCell ref="Q56:R56"/>
    <mergeCell ref="B53:C53"/>
    <mergeCell ref="H53:I53"/>
    <mergeCell ref="L53:M53"/>
    <mergeCell ref="O53:P53"/>
    <mergeCell ref="Q53:R53"/>
    <mergeCell ref="B54:C54"/>
    <mergeCell ref="H54:I54"/>
    <mergeCell ref="L54:M54"/>
    <mergeCell ref="O54:P54"/>
    <mergeCell ref="Q54:R54"/>
    <mergeCell ref="B51:C51"/>
    <mergeCell ref="H51:I51"/>
    <mergeCell ref="L51:M51"/>
    <mergeCell ref="O51:P51"/>
    <mergeCell ref="Q51:R51"/>
    <mergeCell ref="B52:C52"/>
    <mergeCell ref="H52:I52"/>
    <mergeCell ref="L52:M52"/>
    <mergeCell ref="O52:P52"/>
    <mergeCell ref="Q52:R52"/>
    <mergeCell ref="G48:R48"/>
    <mergeCell ref="A49:A50"/>
    <mergeCell ref="B49:C50"/>
    <mergeCell ref="D49:F49"/>
    <mergeCell ref="G49:J49"/>
    <mergeCell ref="K49:N49"/>
    <mergeCell ref="O49:R49"/>
    <mergeCell ref="H50:I50"/>
    <mergeCell ref="L50:M50"/>
    <mergeCell ref="O50:P50"/>
    <mergeCell ref="Q50:R50"/>
    <mergeCell ref="R12:R28"/>
    <mergeCell ref="C15:C18"/>
    <mergeCell ref="C19:C28"/>
    <mergeCell ref="B29:B45"/>
    <mergeCell ref="C29:C31"/>
    <mergeCell ref="Q29:Q45"/>
    <mergeCell ref="R29:R44"/>
    <mergeCell ref="C32:C35"/>
    <mergeCell ref="C36:C45"/>
    <mergeCell ref="E7:F7"/>
    <mergeCell ref="E9:K9"/>
    <mergeCell ref="P9:P11"/>
    <mergeCell ref="G10:I10"/>
    <mergeCell ref="J10:J11"/>
    <mergeCell ref="K10:K11"/>
    <mergeCell ref="B12:B28"/>
    <mergeCell ref="C12:C14"/>
    <mergeCell ref="Q12:Q28"/>
  </mergeCells>
  <phoneticPr fontId="42" type="noConversion"/>
  <printOptions horizontalCentered="1"/>
  <pageMargins left="0.2" right="0.2" top="0.2" bottom="0.2" header="0.31" footer="0.31"/>
  <pageSetup paperSize="9" scale="64" orientation="landscape" r:id="rId1"/>
  <headerFooter alignWithMargins="0">
    <oddFooter>&amp;L&amp;F &amp;A&amp;C&amp;P of &amp;N&amp;R&amp;D &amp;T</oddFooter>
  </headerFooter>
  <rowBreaks count="1" manualBreakCount="1">
    <brk id="63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8"/>
  <sheetViews>
    <sheetView view="pageBreakPreview" topLeftCell="A37" zoomScaleNormal="100" zoomScaleSheetLayoutView="100" workbookViewId="0">
      <selection activeCell="A48" sqref="A48:XFD53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872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266" t="s">
        <v>68</v>
      </c>
      <c r="Q9" s="81" t="s">
        <v>69</v>
      </c>
      <c r="R9" s="82"/>
    </row>
    <row r="10" spans="1:18" ht="15.6" customHeight="1">
      <c r="A10" s="644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9"/>
      <c r="J10" s="1090" t="s">
        <v>76</v>
      </c>
      <c r="K10" s="1092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267"/>
      <c r="Q10" s="354"/>
      <c r="R10" s="43"/>
    </row>
    <row r="11" spans="1:18" ht="21" customHeight="1" thickBot="1">
      <c r="A11" s="820"/>
      <c r="B11" s="634"/>
      <c r="C11" s="634"/>
      <c r="D11" s="821"/>
      <c r="E11" s="822" t="s">
        <v>82</v>
      </c>
      <c r="F11" s="823" t="s">
        <v>83</v>
      </c>
      <c r="G11" s="822" t="s">
        <v>82</v>
      </c>
      <c r="H11" s="823" t="s">
        <v>83</v>
      </c>
      <c r="I11" s="824" t="s">
        <v>84</v>
      </c>
      <c r="J11" s="1091"/>
      <c r="K11" s="1093"/>
      <c r="L11" s="636" t="s">
        <v>85</v>
      </c>
      <c r="M11" s="825" t="s">
        <v>86</v>
      </c>
      <c r="N11" s="634" t="s">
        <v>86</v>
      </c>
      <c r="O11" s="825" t="s">
        <v>87</v>
      </c>
      <c r="P11" s="1268"/>
      <c r="Q11" s="826" t="s">
        <v>88</v>
      </c>
      <c r="R11" s="635" t="s">
        <v>89</v>
      </c>
    </row>
    <row r="12" spans="1:18" ht="20.100000000000001" customHeight="1">
      <c r="A12" s="858">
        <v>1</v>
      </c>
      <c r="B12" s="1271" t="s">
        <v>249</v>
      </c>
      <c r="C12" s="1271" t="s">
        <v>61</v>
      </c>
      <c r="D12" s="831" t="s">
        <v>91</v>
      </c>
      <c r="E12" s="832">
        <v>6324</v>
      </c>
      <c r="F12" s="833" t="s">
        <v>92</v>
      </c>
      <c r="G12" s="840">
        <f>J12*0.93</f>
        <v>6333.3</v>
      </c>
      <c r="H12" s="833" t="s">
        <v>92</v>
      </c>
      <c r="I12" s="834">
        <f>G12/E12-1</f>
        <v>1.4705882352941124E-3</v>
      </c>
      <c r="J12" s="841">
        <v>6810</v>
      </c>
      <c r="K12" s="842">
        <f>J12*0.6</f>
        <v>4086</v>
      </c>
      <c r="L12" s="837">
        <v>0</v>
      </c>
      <c r="M12" s="838">
        <v>0</v>
      </c>
      <c r="N12" s="837">
        <v>56</v>
      </c>
      <c r="O12" s="843" t="e">
        <f t="shared" ref="O12:O43" si="0">(G12-L12-M12+N12)*$O$8</f>
        <v>#REF!</v>
      </c>
      <c r="P12" s="846">
        <f t="shared" ref="P12:P27" si="1">P28+200</f>
        <v>3900</v>
      </c>
      <c r="Q12" s="1269" t="e">
        <f>#REF!</f>
        <v>#REF!</v>
      </c>
      <c r="R12" s="1272" t="e">
        <f>#REF!</f>
        <v>#REF!</v>
      </c>
    </row>
    <row r="13" spans="1:18" ht="20.100000000000001" customHeight="1">
      <c r="A13" s="359">
        <f>A12+1</f>
        <v>2</v>
      </c>
      <c r="B13" s="1095"/>
      <c r="C13" s="1095"/>
      <c r="D13" s="339" t="s">
        <v>93</v>
      </c>
      <c r="E13" s="318">
        <v>4612.8</v>
      </c>
      <c r="F13" s="50" t="s">
        <v>94</v>
      </c>
      <c r="G13" s="318">
        <f t="shared" ref="G13:G43" si="2">J13*0.93</f>
        <v>4612.8</v>
      </c>
      <c r="H13" s="50" t="s">
        <v>94</v>
      </c>
      <c r="I13" s="734">
        <f t="shared" ref="I13:I43" si="3">G13/E13-1</f>
        <v>0</v>
      </c>
      <c r="J13" s="742">
        <v>4960</v>
      </c>
      <c r="K13" s="639">
        <f t="shared" ref="K13:K41" si="4">J13*0.6</f>
        <v>2976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847">
        <f t="shared" si="1"/>
        <v>2800</v>
      </c>
      <c r="Q13" s="1094"/>
      <c r="R13" s="1099"/>
    </row>
    <row r="14" spans="1:18" ht="20.100000000000001" customHeight="1">
      <c r="A14" s="360">
        <v>3</v>
      </c>
      <c r="B14" s="1095"/>
      <c r="C14" s="1095"/>
      <c r="D14" s="637" t="s">
        <v>95</v>
      </c>
      <c r="E14" s="314">
        <v>3496.8</v>
      </c>
      <c r="F14" s="717" t="s">
        <v>96</v>
      </c>
      <c r="G14" s="314">
        <f t="shared" si="2"/>
        <v>3496.8</v>
      </c>
      <c r="H14" s="717" t="s">
        <v>96</v>
      </c>
      <c r="I14" s="741">
        <f t="shared" si="3"/>
        <v>0</v>
      </c>
      <c r="J14" s="747">
        <v>3760</v>
      </c>
      <c r="K14" s="642">
        <f t="shared" si="4"/>
        <v>2256</v>
      </c>
      <c r="L14" s="638">
        <v>0</v>
      </c>
      <c r="M14" s="333">
        <v>0</v>
      </c>
      <c r="N14" s="638">
        <v>56</v>
      </c>
      <c r="O14" s="334" t="e">
        <f t="shared" si="0"/>
        <v>#REF!</v>
      </c>
      <c r="P14" s="848">
        <f t="shared" si="1"/>
        <v>2350</v>
      </c>
      <c r="Q14" s="1094"/>
      <c r="R14" s="1099"/>
    </row>
    <row r="15" spans="1:18" ht="20.100000000000001" customHeight="1">
      <c r="A15" s="360">
        <v>4</v>
      </c>
      <c r="B15" s="1095"/>
      <c r="C15" s="1095"/>
      <c r="D15" s="312" t="s">
        <v>97</v>
      </c>
      <c r="E15" s="313">
        <v>4278</v>
      </c>
      <c r="F15" s="317" t="s">
        <v>98</v>
      </c>
      <c r="G15" s="652">
        <f t="shared" si="2"/>
        <v>4798.8</v>
      </c>
      <c r="H15" s="317" t="s">
        <v>98</v>
      </c>
      <c r="I15" s="733">
        <f t="shared" si="3"/>
        <v>0.12173913043478257</v>
      </c>
      <c r="J15" s="755">
        <v>5160</v>
      </c>
      <c r="K15" s="518">
        <f t="shared" si="4"/>
        <v>3096</v>
      </c>
      <c r="L15" s="312">
        <v>0</v>
      </c>
      <c r="M15" s="331">
        <v>0</v>
      </c>
      <c r="N15" s="312">
        <v>56</v>
      </c>
      <c r="O15" s="519" t="e">
        <f t="shared" si="0"/>
        <v>#REF!</v>
      </c>
      <c r="P15" s="849">
        <f t="shared" si="1"/>
        <v>2800</v>
      </c>
      <c r="Q15" s="1094"/>
      <c r="R15" s="1099"/>
    </row>
    <row r="16" spans="1:18" ht="20.100000000000001" customHeight="1">
      <c r="A16" s="359">
        <v>5</v>
      </c>
      <c r="B16" s="1095"/>
      <c r="C16" s="1095"/>
      <c r="D16" s="47" t="s">
        <v>100</v>
      </c>
      <c r="E16" s="318">
        <v>3459.6000000000004</v>
      </c>
      <c r="F16" s="319" t="s">
        <v>101</v>
      </c>
      <c r="G16" s="654">
        <f t="shared" si="2"/>
        <v>3924.6000000000004</v>
      </c>
      <c r="H16" s="319" t="s">
        <v>101</v>
      </c>
      <c r="I16" s="734">
        <f t="shared" si="3"/>
        <v>0.13440860215053752</v>
      </c>
      <c r="J16" s="756">
        <v>4220</v>
      </c>
      <c r="K16" s="523">
        <f t="shared" si="4"/>
        <v>2532</v>
      </c>
      <c r="L16" s="339">
        <v>0</v>
      </c>
      <c r="M16" s="340">
        <v>0</v>
      </c>
      <c r="N16" s="339">
        <v>56</v>
      </c>
      <c r="O16" s="524" t="e">
        <f t="shared" si="0"/>
        <v>#REF!</v>
      </c>
      <c r="P16" s="850">
        <f t="shared" si="1"/>
        <v>2300</v>
      </c>
      <c r="Q16" s="1094"/>
      <c r="R16" s="1099"/>
    </row>
    <row r="17" spans="1:18" ht="20.100000000000001" customHeight="1">
      <c r="A17" s="360">
        <f>A16+1</f>
        <v>6</v>
      </c>
      <c r="B17" s="1095"/>
      <c r="C17" s="1095"/>
      <c r="D17" s="47" t="s">
        <v>103</v>
      </c>
      <c r="E17" s="318">
        <v>2752.8</v>
      </c>
      <c r="F17" s="319" t="s">
        <v>104</v>
      </c>
      <c r="G17" s="318">
        <f t="shared" si="2"/>
        <v>2752.8</v>
      </c>
      <c r="H17" s="319" t="s">
        <v>104</v>
      </c>
      <c r="I17" s="734">
        <f t="shared" si="3"/>
        <v>0</v>
      </c>
      <c r="J17" s="742">
        <v>2960</v>
      </c>
      <c r="K17" s="639">
        <f t="shared" si="4"/>
        <v>1776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850">
        <f t="shared" si="1"/>
        <v>1800</v>
      </c>
      <c r="Q17" s="1094"/>
      <c r="R17" s="1099"/>
    </row>
    <row r="18" spans="1:18" ht="20.100000000000001" customHeight="1">
      <c r="A18" s="360">
        <v>7</v>
      </c>
      <c r="B18" s="1095"/>
      <c r="C18" s="1095"/>
      <c r="D18" s="49" t="s">
        <v>106</v>
      </c>
      <c r="E18" s="314">
        <v>2157.6</v>
      </c>
      <c r="F18" s="320" t="s">
        <v>107</v>
      </c>
      <c r="G18" s="314">
        <f t="shared" si="2"/>
        <v>2157.6</v>
      </c>
      <c r="H18" s="320" t="s">
        <v>107</v>
      </c>
      <c r="I18" s="741">
        <f t="shared" si="3"/>
        <v>0</v>
      </c>
      <c r="J18" s="747">
        <v>2320</v>
      </c>
      <c r="K18" s="642">
        <f t="shared" si="4"/>
        <v>1392</v>
      </c>
      <c r="L18" s="637">
        <v>0</v>
      </c>
      <c r="M18" s="333">
        <v>0</v>
      </c>
      <c r="N18" s="637">
        <v>56</v>
      </c>
      <c r="O18" s="643" t="e">
        <f t="shared" si="0"/>
        <v>#REF!</v>
      </c>
      <c r="P18" s="851">
        <f t="shared" si="1"/>
        <v>1300</v>
      </c>
      <c r="Q18" s="1094"/>
      <c r="R18" s="1099"/>
    </row>
    <row r="19" spans="1:18" ht="20.100000000000001" customHeight="1">
      <c r="A19" s="359">
        <v>8</v>
      </c>
      <c r="B19" s="1095"/>
      <c r="C19" s="1095"/>
      <c r="D19" s="844" t="s">
        <v>109</v>
      </c>
      <c r="E19" s="553">
        <v>2250.6</v>
      </c>
      <c r="F19" s="716" t="s">
        <v>110</v>
      </c>
      <c r="G19" s="675">
        <f t="shared" si="2"/>
        <v>2790</v>
      </c>
      <c r="H19" s="716" t="s">
        <v>110</v>
      </c>
      <c r="I19" s="736">
        <f t="shared" si="3"/>
        <v>0.2396694214876034</v>
      </c>
      <c r="J19" s="758">
        <v>3000</v>
      </c>
      <c r="K19" s="711">
        <f t="shared" si="4"/>
        <v>1800</v>
      </c>
      <c r="L19" s="673">
        <v>0</v>
      </c>
      <c r="M19" s="689">
        <v>0</v>
      </c>
      <c r="N19" s="673">
        <v>56</v>
      </c>
      <c r="O19" s="790" t="e">
        <f t="shared" si="0"/>
        <v>#REF!</v>
      </c>
      <c r="P19" s="852">
        <f t="shared" si="1"/>
        <v>1620</v>
      </c>
      <c r="Q19" s="1094"/>
      <c r="R19" s="1099"/>
    </row>
    <row r="20" spans="1:18" ht="20.100000000000001" customHeight="1">
      <c r="A20" s="360">
        <f t="shared" ref="A20:A43" si="5">A19+1</f>
        <v>9</v>
      </c>
      <c r="B20" s="1095"/>
      <c r="C20" s="1095"/>
      <c r="D20" s="47" t="s">
        <v>111</v>
      </c>
      <c r="E20" s="318">
        <v>2064.6</v>
      </c>
      <c r="F20" s="319" t="s">
        <v>112</v>
      </c>
      <c r="G20" s="654">
        <f t="shared" si="2"/>
        <v>2585.4</v>
      </c>
      <c r="H20" s="319" t="s">
        <v>112</v>
      </c>
      <c r="I20" s="734">
        <f t="shared" si="3"/>
        <v>0.25225225225225234</v>
      </c>
      <c r="J20" s="756">
        <v>2780</v>
      </c>
      <c r="K20" s="523">
        <f t="shared" si="4"/>
        <v>1668</v>
      </c>
      <c r="L20" s="339">
        <v>0</v>
      </c>
      <c r="M20" s="340">
        <v>0</v>
      </c>
      <c r="N20" s="339">
        <v>56</v>
      </c>
      <c r="O20" s="726" t="e">
        <f t="shared" si="0"/>
        <v>#REF!</v>
      </c>
      <c r="P20" s="847">
        <f t="shared" si="1"/>
        <v>1420</v>
      </c>
      <c r="Q20" s="1094"/>
      <c r="R20" s="1099"/>
    </row>
    <row r="21" spans="1:18" ht="20.100000000000001" customHeight="1">
      <c r="A21" s="359">
        <f t="shared" si="5"/>
        <v>10</v>
      </c>
      <c r="B21" s="1095"/>
      <c r="C21" s="1095"/>
      <c r="D21" s="47" t="s">
        <v>113</v>
      </c>
      <c r="E21" s="318">
        <v>1878.6000000000001</v>
      </c>
      <c r="F21" s="319" t="s">
        <v>114</v>
      </c>
      <c r="G21" s="654">
        <f t="shared" si="2"/>
        <v>2380.8000000000002</v>
      </c>
      <c r="H21" s="319" t="s">
        <v>114</v>
      </c>
      <c r="I21" s="734">
        <f t="shared" si="3"/>
        <v>0.26732673267326734</v>
      </c>
      <c r="J21" s="756">
        <v>2560</v>
      </c>
      <c r="K21" s="523">
        <f t="shared" si="4"/>
        <v>1536</v>
      </c>
      <c r="L21" s="339">
        <v>0</v>
      </c>
      <c r="M21" s="340">
        <v>0</v>
      </c>
      <c r="N21" s="339">
        <v>56</v>
      </c>
      <c r="O21" s="726" t="e">
        <f t="shared" si="0"/>
        <v>#REF!</v>
      </c>
      <c r="P21" s="847">
        <f t="shared" si="1"/>
        <v>1270</v>
      </c>
      <c r="Q21" s="1094"/>
      <c r="R21" s="1099"/>
    </row>
    <row r="22" spans="1:18" ht="20.100000000000001" customHeight="1">
      <c r="A22" s="360">
        <f t="shared" si="5"/>
        <v>11</v>
      </c>
      <c r="B22" s="1095"/>
      <c r="C22" s="1095"/>
      <c r="D22" s="47" t="s">
        <v>115</v>
      </c>
      <c r="E22" s="318">
        <v>1729.8000000000002</v>
      </c>
      <c r="F22" s="319" t="s">
        <v>116</v>
      </c>
      <c r="G22" s="318">
        <f t="shared" si="2"/>
        <v>1729.8000000000002</v>
      </c>
      <c r="H22" s="319" t="s">
        <v>116</v>
      </c>
      <c r="I22" s="734">
        <f t="shared" si="3"/>
        <v>0</v>
      </c>
      <c r="J22" s="742">
        <v>1860</v>
      </c>
      <c r="K22" s="639">
        <f t="shared" si="4"/>
        <v>1116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847">
        <f t="shared" si="1"/>
        <v>1120</v>
      </c>
      <c r="Q22" s="1094"/>
      <c r="R22" s="1099"/>
    </row>
    <row r="23" spans="1:18" ht="20.100000000000001" customHeight="1">
      <c r="A23" s="358">
        <f t="shared" si="5"/>
        <v>12</v>
      </c>
      <c r="B23" s="1095"/>
      <c r="C23" s="1095"/>
      <c r="D23" s="47" t="s">
        <v>117</v>
      </c>
      <c r="E23" s="318">
        <v>1581</v>
      </c>
      <c r="F23" s="319" t="s">
        <v>118</v>
      </c>
      <c r="G23" s="318">
        <f>J23*0.93</f>
        <v>1581</v>
      </c>
      <c r="H23" s="319" t="s">
        <v>118</v>
      </c>
      <c r="I23" s="734">
        <f t="shared" si="3"/>
        <v>0</v>
      </c>
      <c r="J23" s="742">
        <v>1700</v>
      </c>
      <c r="K23" s="639">
        <f t="shared" si="4"/>
        <v>1020</v>
      </c>
      <c r="L23" s="339">
        <v>0</v>
      </c>
      <c r="M23" s="340">
        <v>0</v>
      </c>
      <c r="N23" s="339">
        <v>56</v>
      </c>
      <c r="O23" s="343" t="e">
        <f t="shared" si="0"/>
        <v>#REF!</v>
      </c>
      <c r="P23" s="847">
        <f t="shared" si="1"/>
        <v>1030</v>
      </c>
      <c r="Q23" s="1094"/>
      <c r="R23" s="1099"/>
    </row>
    <row r="24" spans="1:18" ht="20.100000000000001" customHeight="1">
      <c r="A24" s="359">
        <f t="shared" si="5"/>
        <v>13</v>
      </c>
      <c r="B24" s="1095"/>
      <c r="C24" s="1095"/>
      <c r="D24" s="47" t="s">
        <v>119</v>
      </c>
      <c r="E24" s="318">
        <v>1450.8000000000002</v>
      </c>
      <c r="F24" s="319" t="s">
        <v>120</v>
      </c>
      <c r="G24" s="318">
        <f t="shared" si="2"/>
        <v>1450.8000000000002</v>
      </c>
      <c r="H24" s="319" t="s">
        <v>120</v>
      </c>
      <c r="I24" s="734">
        <f t="shared" si="3"/>
        <v>0</v>
      </c>
      <c r="J24" s="742">
        <v>1560</v>
      </c>
      <c r="K24" s="639">
        <f t="shared" si="4"/>
        <v>936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847">
        <f t="shared" si="1"/>
        <v>940</v>
      </c>
      <c r="Q24" s="1094"/>
      <c r="R24" s="1099"/>
    </row>
    <row r="25" spans="1:18" ht="20.100000000000001" customHeight="1">
      <c r="A25" s="358">
        <f t="shared" si="5"/>
        <v>14</v>
      </c>
      <c r="B25" s="1095"/>
      <c r="C25" s="1095"/>
      <c r="D25" s="47" t="s">
        <v>121</v>
      </c>
      <c r="E25" s="318">
        <v>1320.6000000000001</v>
      </c>
      <c r="F25" s="319" t="s">
        <v>122</v>
      </c>
      <c r="G25" s="318">
        <f t="shared" si="2"/>
        <v>1320.6000000000001</v>
      </c>
      <c r="H25" s="319" t="s">
        <v>122</v>
      </c>
      <c r="I25" s="734">
        <f t="shared" si="3"/>
        <v>0</v>
      </c>
      <c r="J25" s="742">
        <v>1420</v>
      </c>
      <c r="K25" s="639">
        <f t="shared" si="4"/>
        <v>852</v>
      </c>
      <c r="L25" s="339">
        <v>0</v>
      </c>
      <c r="M25" s="340">
        <v>0</v>
      </c>
      <c r="N25" s="339">
        <v>56</v>
      </c>
      <c r="O25" s="343" t="e">
        <f t="shared" si="0"/>
        <v>#REF!</v>
      </c>
      <c r="P25" s="847">
        <f t="shared" si="1"/>
        <v>850</v>
      </c>
      <c r="Q25" s="1094"/>
      <c r="R25" s="1099"/>
    </row>
    <row r="26" spans="1:18" ht="20.100000000000001" customHeight="1">
      <c r="A26" s="358">
        <f t="shared" si="5"/>
        <v>15</v>
      </c>
      <c r="B26" s="1095"/>
      <c r="C26" s="1095"/>
      <c r="D26" s="47" t="s">
        <v>123</v>
      </c>
      <c r="E26" s="318">
        <v>1209</v>
      </c>
      <c r="F26" s="319" t="s">
        <v>124</v>
      </c>
      <c r="G26" s="318">
        <f t="shared" si="2"/>
        <v>1209</v>
      </c>
      <c r="H26" s="319" t="s">
        <v>124</v>
      </c>
      <c r="I26" s="734">
        <f t="shared" si="3"/>
        <v>0</v>
      </c>
      <c r="J26" s="742">
        <v>1300</v>
      </c>
      <c r="K26" s="639" t="s">
        <v>125</v>
      </c>
      <c r="L26" s="339">
        <v>0</v>
      </c>
      <c r="M26" s="340">
        <v>0</v>
      </c>
      <c r="N26" s="339">
        <v>56</v>
      </c>
      <c r="O26" s="343" t="e">
        <f t="shared" si="0"/>
        <v>#REF!</v>
      </c>
      <c r="P26" s="847">
        <f t="shared" si="1"/>
        <v>800</v>
      </c>
      <c r="Q26" s="1094"/>
      <c r="R26" s="1099"/>
    </row>
    <row r="27" spans="1:18" ht="20.100000000000001" customHeight="1" thickBot="1">
      <c r="A27" s="360">
        <f t="shared" si="5"/>
        <v>16</v>
      </c>
      <c r="B27" s="1095"/>
      <c r="C27" s="1097"/>
      <c r="D27" s="681" t="s">
        <v>126</v>
      </c>
      <c r="E27" s="571">
        <v>1097.4000000000001</v>
      </c>
      <c r="F27" s="682" t="s">
        <v>127</v>
      </c>
      <c r="G27" s="571">
        <f t="shared" si="2"/>
        <v>1097.4000000000001</v>
      </c>
      <c r="H27" s="682" t="s">
        <v>127</v>
      </c>
      <c r="I27" s="753">
        <f t="shared" si="3"/>
        <v>0</v>
      </c>
      <c r="J27" s="757">
        <v>1180</v>
      </c>
      <c r="K27" s="731" t="s">
        <v>125</v>
      </c>
      <c r="L27" s="683">
        <v>0</v>
      </c>
      <c r="M27" s="684">
        <v>0</v>
      </c>
      <c r="N27" s="683">
        <v>56</v>
      </c>
      <c r="O27" s="685" t="e">
        <f t="shared" si="0"/>
        <v>#REF!</v>
      </c>
      <c r="P27" s="853">
        <f t="shared" si="1"/>
        <v>750</v>
      </c>
      <c r="Q27" s="1270"/>
      <c r="R27" s="1255"/>
    </row>
    <row r="28" spans="1:18" ht="20.100000000000001" customHeight="1" thickTop="1">
      <c r="A28" s="362">
        <v>17</v>
      </c>
      <c r="B28" s="1095"/>
      <c r="C28" s="1098" t="s">
        <v>61</v>
      </c>
      <c r="D28" s="561" t="s">
        <v>128</v>
      </c>
      <c r="E28" s="538">
        <v>6119.4000000000005</v>
      </c>
      <c r="F28" s="539" t="s">
        <v>92</v>
      </c>
      <c r="G28" s="538">
        <f t="shared" si="2"/>
        <v>6119.4000000000005</v>
      </c>
      <c r="H28" s="539" t="s">
        <v>92</v>
      </c>
      <c r="I28" s="740">
        <f t="shared" si="3"/>
        <v>0</v>
      </c>
      <c r="J28" s="746">
        <v>6580</v>
      </c>
      <c r="K28" s="540">
        <f t="shared" si="4"/>
        <v>3948</v>
      </c>
      <c r="L28" s="371">
        <v>0</v>
      </c>
      <c r="M28" s="372">
        <v>0</v>
      </c>
      <c r="N28" s="371">
        <v>56</v>
      </c>
      <c r="O28" s="373" t="e">
        <f t="shared" si="0"/>
        <v>#REF!</v>
      </c>
      <c r="P28" s="854">
        <v>3700</v>
      </c>
      <c r="Q28" s="1094" t="e">
        <f>#REF!</f>
        <v>#REF!</v>
      </c>
      <c r="R28" s="1104" t="e">
        <f>#REF!</f>
        <v>#REF!</v>
      </c>
    </row>
    <row r="29" spans="1:18" ht="20.100000000000001" customHeight="1">
      <c r="A29" s="359">
        <f t="shared" si="5"/>
        <v>18</v>
      </c>
      <c r="B29" s="1095"/>
      <c r="C29" s="1095"/>
      <c r="D29" s="339" t="s">
        <v>130</v>
      </c>
      <c r="E29" s="318">
        <v>4408.2</v>
      </c>
      <c r="F29" s="50" t="s">
        <v>94</v>
      </c>
      <c r="G29" s="318">
        <f t="shared" si="2"/>
        <v>4408.2</v>
      </c>
      <c r="H29" s="50" t="s">
        <v>94</v>
      </c>
      <c r="I29" s="734">
        <f t="shared" si="3"/>
        <v>0</v>
      </c>
      <c r="J29" s="742">
        <v>4740</v>
      </c>
      <c r="K29" s="639">
        <f t="shared" si="4"/>
        <v>2844</v>
      </c>
      <c r="L29" s="563">
        <v>0</v>
      </c>
      <c r="M29" s="340">
        <v>0</v>
      </c>
      <c r="N29" s="563">
        <v>56</v>
      </c>
      <c r="O29" s="343" t="e">
        <f t="shared" si="0"/>
        <v>#REF!</v>
      </c>
      <c r="P29" s="847">
        <v>2600</v>
      </c>
      <c r="Q29" s="1094"/>
      <c r="R29" s="1104"/>
    </row>
    <row r="30" spans="1:18" ht="20.100000000000001" customHeight="1">
      <c r="A30" s="360">
        <v>19</v>
      </c>
      <c r="B30" s="1095"/>
      <c r="C30" s="1095"/>
      <c r="D30" s="637" t="s">
        <v>131</v>
      </c>
      <c r="E30" s="314">
        <v>3292.2000000000003</v>
      </c>
      <c r="F30" s="717" t="s">
        <v>96</v>
      </c>
      <c r="G30" s="314">
        <f t="shared" si="2"/>
        <v>3292.2000000000003</v>
      </c>
      <c r="H30" s="717" t="s">
        <v>96</v>
      </c>
      <c r="I30" s="741">
        <f t="shared" si="3"/>
        <v>0</v>
      </c>
      <c r="J30" s="747">
        <v>3540</v>
      </c>
      <c r="K30" s="642">
        <f t="shared" si="4"/>
        <v>2124</v>
      </c>
      <c r="L30" s="638">
        <v>0</v>
      </c>
      <c r="M30" s="333">
        <v>0</v>
      </c>
      <c r="N30" s="638">
        <v>56</v>
      </c>
      <c r="O30" s="334" t="e">
        <f t="shared" si="0"/>
        <v>#REF!</v>
      </c>
      <c r="P30" s="848">
        <v>2150</v>
      </c>
      <c r="Q30" s="1094"/>
      <c r="R30" s="1104"/>
    </row>
    <row r="31" spans="1:18" ht="20.100000000000001" customHeight="1">
      <c r="A31" s="360">
        <v>20</v>
      </c>
      <c r="B31" s="1095"/>
      <c r="C31" s="1095"/>
      <c r="D31" s="312" t="s">
        <v>132</v>
      </c>
      <c r="E31" s="313">
        <v>4073.4</v>
      </c>
      <c r="F31" s="317" t="s">
        <v>98</v>
      </c>
      <c r="G31" s="652">
        <f t="shared" si="2"/>
        <v>4584.9000000000005</v>
      </c>
      <c r="H31" s="317" t="s">
        <v>98</v>
      </c>
      <c r="I31" s="733">
        <f t="shared" si="3"/>
        <v>0.12557077625570789</v>
      </c>
      <c r="J31" s="755">
        <v>4930</v>
      </c>
      <c r="K31" s="518">
        <f t="shared" si="4"/>
        <v>2958</v>
      </c>
      <c r="L31" s="312">
        <v>0</v>
      </c>
      <c r="M31" s="331">
        <v>0</v>
      </c>
      <c r="N31" s="312">
        <v>56</v>
      </c>
      <c r="O31" s="519" t="e">
        <f t="shared" si="0"/>
        <v>#REF!</v>
      </c>
      <c r="P31" s="849">
        <v>2600</v>
      </c>
      <c r="Q31" s="1094"/>
      <c r="R31" s="1104"/>
    </row>
    <row r="32" spans="1:18" ht="20.100000000000001" customHeight="1">
      <c r="A32" s="359">
        <f t="shared" si="5"/>
        <v>21</v>
      </c>
      <c r="B32" s="1095"/>
      <c r="C32" s="1095"/>
      <c r="D32" s="47" t="s">
        <v>134</v>
      </c>
      <c r="E32" s="318">
        <v>3255</v>
      </c>
      <c r="F32" s="319" t="s">
        <v>101</v>
      </c>
      <c r="G32" s="654">
        <f t="shared" si="2"/>
        <v>3617.7000000000003</v>
      </c>
      <c r="H32" s="319" t="s">
        <v>101</v>
      </c>
      <c r="I32" s="734">
        <f t="shared" si="3"/>
        <v>0.11142857142857143</v>
      </c>
      <c r="J32" s="756">
        <v>3890</v>
      </c>
      <c r="K32" s="523">
        <f t="shared" si="4"/>
        <v>2334</v>
      </c>
      <c r="L32" s="339">
        <v>0</v>
      </c>
      <c r="M32" s="340">
        <v>0</v>
      </c>
      <c r="N32" s="339">
        <v>56</v>
      </c>
      <c r="O32" s="524" t="e">
        <f t="shared" si="0"/>
        <v>#REF!</v>
      </c>
      <c r="P32" s="850">
        <v>2100</v>
      </c>
      <c r="Q32" s="1094"/>
      <c r="R32" s="1104"/>
    </row>
    <row r="33" spans="1:18" ht="20.100000000000001" customHeight="1">
      <c r="A33" s="360">
        <f t="shared" si="5"/>
        <v>22</v>
      </c>
      <c r="B33" s="1095"/>
      <c r="C33" s="1095"/>
      <c r="D33" s="47" t="s">
        <v>136</v>
      </c>
      <c r="E33" s="318">
        <v>2548.2000000000003</v>
      </c>
      <c r="F33" s="319" t="s">
        <v>104</v>
      </c>
      <c r="G33" s="318">
        <f t="shared" si="2"/>
        <v>2548.2000000000003</v>
      </c>
      <c r="H33" s="319" t="s">
        <v>104</v>
      </c>
      <c r="I33" s="734">
        <f t="shared" si="3"/>
        <v>0</v>
      </c>
      <c r="J33" s="742">
        <v>2740</v>
      </c>
      <c r="K33" s="639">
        <f t="shared" si="4"/>
        <v>1644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850">
        <v>1600</v>
      </c>
      <c r="Q33" s="1094"/>
      <c r="R33" s="1104"/>
    </row>
    <row r="34" spans="1:18" ht="20.100000000000001" customHeight="1">
      <c r="A34" s="360">
        <v>23</v>
      </c>
      <c r="B34" s="1095"/>
      <c r="C34" s="1095"/>
      <c r="D34" s="49" t="s">
        <v>137</v>
      </c>
      <c r="E34" s="314">
        <v>1953</v>
      </c>
      <c r="F34" s="320" t="s">
        <v>107</v>
      </c>
      <c r="G34" s="314">
        <f t="shared" si="2"/>
        <v>1953</v>
      </c>
      <c r="H34" s="320" t="s">
        <v>107</v>
      </c>
      <c r="I34" s="741">
        <f t="shared" si="3"/>
        <v>0</v>
      </c>
      <c r="J34" s="747">
        <v>2100</v>
      </c>
      <c r="K34" s="642">
        <f t="shared" si="4"/>
        <v>1260</v>
      </c>
      <c r="L34" s="637">
        <v>0</v>
      </c>
      <c r="M34" s="333">
        <v>0</v>
      </c>
      <c r="N34" s="637">
        <v>56</v>
      </c>
      <c r="O34" s="643" t="e">
        <f t="shared" si="0"/>
        <v>#REF!</v>
      </c>
      <c r="P34" s="851">
        <v>1100</v>
      </c>
      <c r="Q34" s="1094"/>
      <c r="R34" s="1104"/>
    </row>
    <row r="35" spans="1:18" ht="20.100000000000001" customHeight="1">
      <c r="A35" s="359">
        <v>24</v>
      </c>
      <c r="B35" s="1095"/>
      <c r="C35" s="1095"/>
      <c r="D35" s="844" t="s">
        <v>138</v>
      </c>
      <c r="E35" s="553">
        <v>2046</v>
      </c>
      <c r="F35" s="716" t="s">
        <v>110</v>
      </c>
      <c r="G35" s="675">
        <f t="shared" si="2"/>
        <v>2538.9</v>
      </c>
      <c r="H35" s="716" t="s">
        <v>110</v>
      </c>
      <c r="I35" s="736">
        <f t="shared" si="3"/>
        <v>0.24090909090909096</v>
      </c>
      <c r="J35" s="758">
        <v>2730</v>
      </c>
      <c r="K35" s="711">
        <f t="shared" si="4"/>
        <v>1638</v>
      </c>
      <c r="L35" s="673">
        <v>0</v>
      </c>
      <c r="M35" s="689">
        <v>0</v>
      </c>
      <c r="N35" s="673">
        <v>56</v>
      </c>
      <c r="O35" s="790" t="e">
        <f t="shared" si="0"/>
        <v>#REF!</v>
      </c>
      <c r="P35" s="852">
        <v>1420</v>
      </c>
      <c r="Q35" s="1094"/>
      <c r="R35" s="1104"/>
    </row>
    <row r="36" spans="1:18" ht="20.100000000000001" customHeight="1">
      <c r="A36" s="360">
        <f t="shared" si="5"/>
        <v>25</v>
      </c>
      <c r="B36" s="1095"/>
      <c r="C36" s="1095"/>
      <c r="D36" s="47" t="s">
        <v>140</v>
      </c>
      <c r="E36" s="318">
        <v>1860</v>
      </c>
      <c r="F36" s="319" t="s">
        <v>112</v>
      </c>
      <c r="G36" s="654">
        <f t="shared" si="2"/>
        <v>2269.2000000000003</v>
      </c>
      <c r="H36" s="319" t="s">
        <v>112</v>
      </c>
      <c r="I36" s="734">
        <f t="shared" si="3"/>
        <v>0.2200000000000002</v>
      </c>
      <c r="J36" s="756">
        <v>2440</v>
      </c>
      <c r="K36" s="523">
        <f t="shared" si="4"/>
        <v>1464</v>
      </c>
      <c r="L36" s="339">
        <v>0</v>
      </c>
      <c r="M36" s="340">
        <v>0</v>
      </c>
      <c r="N36" s="339">
        <v>56</v>
      </c>
      <c r="O36" s="726" t="e">
        <f t="shared" si="0"/>
        <v>#REF!</v>
      </c>
      <c r="P36" s="847">
        <v>1220</v>
      </c>
      <c r="Q36" s="1094"/>
      <c r="R36" s="1104"/>
    </row>
    <row r="37" spans="1:18" ht="20.100000000000001" customHeight="1">
      <c r="A37" s="359">
        <f t="shared" si="5"/>
        <v>26</v>
      </c>
      <c r="B37" s="1095"/>
      <c r="C37" s="1095"/>
      <c r="D37" s="47" t="s">
        <v>141</v>
      </c>
      <c r="E37" s="318">
        <v>1674</v>
      </c>
      <c r="F37" s="319" t="s">
        <v>114</v>
      </c>
      <c r="G37" s="654">
        <f t="shared" si="2"/>
        <v>2064.6</v>
      </c>
      <c r="H37" s="319" t="s">
        <v>114</v>
      </c>
      <c r="I37" s="734">
        <f t="shared" si="3"/>
        <v>0.23333333333333317</v>
      </c>
      <c r="J37" s="756">
        <v>2220</v>
      </c>
      <c r="K37" s="523">
        <f t="shared" si="4"/>
        <v>1332</v>
      </c>
      <c r="L37" s="339">
        <v>0</v>
      </c>
      <c r="M37" s="340">
        <v>0</v>
      </c>
      <c r="N37" s="339">
        <v>56</v>
      </c>
      <c r="O37" s="726" t="e">
        <f t="shared" si="0"/>
        <v>#REF!</v>
      </c>
      <c r="P37" s="847">
        <v>1070</v>
      </c>
      <c r="Q37" s="1094"/>
      <c r="R37" s="1104"/>
    </row>
    <row r="38" spans="1:18" ht="20.100000000000001" customHeight="1">
      <c r="A38" s="360">
        <f t="shared" si="5"/>
        <v>27</v>
      </c>
      <c r="B38" s="1095"/>
      <c r="C38" s="1095"/>
      <c r="D38" s="47" t="s">
        <v>142</v>
      </c>
      <c r="E38" s="318">
        <v>1525.2</v>
      </c>
      <c r="F38" s="319" t="s">
        <v>116</v>
      </c>
      <c r="G38" s="318">
        <f t="shared" si="2"/>
        <v>1525.2</v>
      </c>
      <c r="H38" s="319" t="s">
        <v>116</v>
      </c>
      <c r="I38" s="734">
        <f t="shared" si="3"/>
        <v>0</v>
      </c>
      <c r="J38" s="742">
        <v>1640</v>
      </c>
      <c r="K38" s="639">
        <f t="shared" si="4"/>
        <v>984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847">
        <v>920</v>
      </c>
      <c r="Q38" s="1094"/>
      <c r="R38" s="1104"/>
    </row>
    <row r="39" spans="1:18" ht="20.100000000000001" customHeight="1">
      <c r="A39" s="358">
        <f t="shared" si="5"/>
        <v>28</v>
      </c>
      <c r="B39" s="1095"/>
      <c r="C39" s="1095"/>
      <c r="D39" s="47" t="s">
        <v>143</v>
      </c>
      <c r="E39" s="318">
        <v>1376.4</v>
      </c>
      <c r="F39" s="319" t="s">
        <v>118</v>
      </c>
      <c r="G39" s="318">
        <f t="shared" si="2"/>
        <v>1376.4</v>
      </c>
      <c r="H39" s="319" t="s">
        <v>118</v>
      </c>
      <c r="I39" s="734">
        <f t="shared" si="3"/>
        <v>0</v>
      </c>
      <c r="J39" s="742">
        <v>1480</v>
      </c>
      <c r="K39" s="639">
        <f t="shared" si="4"/>
        <v>888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847">
        <v>830</v>
      </c>
      <c r="Q39" s="1094"/>
      <c r="R39" s="1104"/>
    </row>
    <row r="40" spans="1:18" ht="20.100000000000001" customHeight="1">
      <c r="A40" s="359">
        <f t="shared" si="5"/>
        <v>29</v>
      </c>
      <c r="B40" s="1095"/>
      <c r="C40" s="1095"/>
      <c r="D40" s="47" t="s">
        <v>144</v>
      </c>
      <c r="E40" s="318">
        <v>1246.2</v>
      </c>
      <c r="F40" s="319" t="s">
        <v>120</v>
      </c>
      <c r="G40" s="318">
        <f t="shared" si="2"/>
        <v>1246.2</v>
      </c>
      <c r="H40" s="319" t="s">
        <v>120</v>
      </c>
      <c r="I40" s="734">
        <f t="shared" si="3"/>
        <v>0</v>
      </c>
      <c r="J40" s="742">
        <v>1340</v>
      </c>
      <c r="K40" s="639">
        <f t="shared" si="4"/>
        <v>804</v>
      </c>
      <c r="L40" s="339">
        <v>0</v>
      </c>
      <c r="M40" s="340">
        <v>0</v>
      </c>
      <c r="N40" s="339">
        <v>56</v>
      </c>
      <c r="O40" s="343" t="e">
        <f t="shared" si="0"/>
        <v>#REF!</v>
      </c>
      <c r="P40" s="847">
        <v>740</v>
      </c>
      <c r="Q40" s="1094"/>
      <c r="R40" s="1104"/>
    </row>
    <row r="41" spans="1:18" ht="20.100000000000001" customHeight="1">
      <c r="A41" s="358">
        <f t="shared" si="5"/>
        <v>30</v>
      </c>
      <c r="B41" s="1095"/>
      <c r="C41" s="1095"/>
      <c r="D41" s="47" t="s">
        <v>145</v>
      </c>
      <c r="E41" s="318">
        <v>1116</v>
      </c>
      <c r="F41" s="319" t="s">
        <v>122</v>
      </c>
      <c r="G41" s="318">
        <f t="shared" si="2"/>
        <v>1116</v>
      </c>
      <c r="H41" s="319" t="s">
        <v>122</v>
      </c>
      <c r="I41" s="734">
        <f t="shared" si="3"/>
        <v>0</v>
      </c>
      <c r="J41" s="742">
        <v>1200</v>
      </c>
      <c r="K41" s="639">
        <f t="shared" si="4"/>
        <v>720</v>
      </c>
      <c r="L41" s="339">
        <v>0</v>
      </c>
      <c r="M41" s="340">
        <v>0</v>
      </c>
      <c r="N41" s="339">
        <v>56</v>
      </c>
      <c r="O41" s="343" t="e">
        <f t="shared" si="0"/>
        <v>#REF!</v>
      </c>
      <c r="P41" s="847">
        <v>650</v>
      </c>
      <c r="Q41" s="1094"/>
      <c r="R41" s="1104"/>
    </row>
    <row r="42" spans="1:18" ht="20.100000000000001" customHeight="1">
      <c r="A42" s="358">
        <f t="shared" si="5"/>
        <v>31</v>
      </c>
      <c r="B42" s="1095"/>
      <c r="C42" s="1095"/>
      <c r="D42" s="47" t="s">
        <v>146</v>
      </c>
      <c r="E42" s="318">
        <v>1004.4000000000001</v>
      </c>
      <c r="F42" s="319" t="s">
        <v>124</v>
      </c>
      <c r="G42" s="318">
        <f t="shared" si="2"/>
        <v>1004.4000000000001</v>
      </c>
      <c r="H42" s="319" t="s">
        <v>124</v>
      </c>
      <c r="I42" s="734">
        <f t="shared" si="3"/>
        <v>0</v>
      </c>
      <c r="J42" s="742">
        <v>1080</v>
      </c>
      <c r="K42" s="639" t="s">
        <v>125</v>
      </c>
      <c r="L42" s="339">
        <v>0</v>
      </c>
      <c r="M42" s="340">
        <v>0</v>
      </c>
      <c r="N42" s="339">
        <v>56</v>
      </c>
      <c r="O42" s="343" t="e">
        <f t="shared" si="0"/>
        <v>#REF!</v>
      </c>
      <c r="P42" s="847">
        <v>600</v>
      </c>
      <c r="Q42" s="1094"/>
      <c r="R42" s="1104"/>
    </row>
    <row r="43" spans="1:18" ht="20.100000000000001" customHeight="1" thickBot="1">
      <c r="A43" s="645">
        <f t="shared" si="5"/>
        <v>32</v>
      </c>
      <c r="B43" s="1096"/>
      <c r="C43" s="1096"/>
      <c r="D43" s="805" t="s">
        <v>147</v>
      </c>
      <c r="E43" s="806">
        <v>892.80000000000007</v>
      </c>
      <c r="F43" s="807" t="s">
        <v>127</v>
      </c>
      <c r="G43" s="806">
        <f t="shared" si="2"/>
        <v>892.80000000000007</v>
      </c>
      <c r="H43" s="807" t="s">
        <v>127</v>
      </c>
      <c r="I43" s="808">
        <f t="shared" si="3"/>
        <v>0</v>
      </c>
      <c r="J43" s="809">
        <v>960</v>
      </c>
      <c r="K43" s="810" t="s">
        <v>125</v>
      </c>
      <c r="L43" s="811">
        <v>0</v>
      </c>
      <c r="M43" s="812">
        <v>0</v>
      </c>
      <c r="N43" s="811">
        <v>56</v>
      </c>
      <c r="O43" s="812" t="e">
        <f t="shared" si="0"/>
        <v>#REF!</v>
      </c>
      <c r="P43" s="859">
        <v>550</v>
      </c>
      <c r="Q43" s="1101"/>
      <c r="R43" s="1105"/>
    </row>
    <row r="44" spans="1:18" ht="15.6" customHeight="1" thickBot="1">
      <c r="A44" s="53"/>
      <c r="B44" s="83"/>
      <c r="C44" s="83"/>
      <c r="D44" s="53"/>
      <c r="E44" s="367"/>
      <c r="F44" s="53"/>
      <c r="G44" s="368"/>
      <c r="H44" s="53"/>
      <c r="I44" s="378"/>
      <c r="J44" s="335"/>
      <c r="K44" s="335"/>
      <c r="L44" s="75"/>
      <c r="M44" s="335"/>
      <c r="N44" s="75"/>
      <c r="O44" s="335"/>
      <c r="P44" s="335"/>
      <c r="Q44" s="773"/>
      <c r="R44" s="774"/>
    </row>
    <row r="45" spans="1:18" ht="20.100000000000001" customHeight="1" thickBot="1">
      <c r="A45" s="54" t="s">
        <v>148</v>
      </c>
      <c r="B45" s="54"/>
      <c r="C45" s="55"/>
      <c r="G45" s="1106" t="s">
        <v>149</v>
      </c>
      <c r="H45" s="1107"/>
      <c r="I45" s="1107"/>
      <c r="J45" s="1107"/>
      <c r="K45" s="1107"/>
      <c r="L45" s="1107"/>
      <c r="M45" s="1107"/>
      <c r="N45" s="1107"/>
      <c r="O45" s="1107"/>
      <c r="P45" s="1107"/>
      <c r="Q45" s="1107"/>
      <c r="R45" s="1108"/>
    </row>
    <row r="46" spans="1:18" ht="13.5" customHeight="1">
      <c r="A46" s="1109" t="s">
        <v>150</v>
      </c>
      <c r="B46" s="1111" t="s">
        <v>151</v>
      </c>
      <c r="C46" s="1112"/>
      <c r="D46" s="1111" t="s">
        <v>152</v>
      </c>
      <c r="E46" s="1115"/>
      <c r="F46" s="1112"/>
      <c r="G46" s="1111" t="s">
        <v>153</v>
      </c>
      <c r="H46" s="1115"/>
      <c r="I46" s="1115"/>
      <c r="J46" s="1112"/>
      <c r="K46" s="1111" t="s">
        <v>238</v>
      </c>
      <c r="L46" s="1115"/>
      <c r="M46" s="1115"/>
      <c r="N46" s="1112"/>
      <c r="O46" s="1111" t="s">
        <v>69</v>
      </c>
      <c r="P46" s="1115"/>
      <c r="Q46" s="1115"/>
      <c r="R46" s="1112"/>
    </row>
    <row r="47" spans="1:18" ht="13.5" customHeight="1" thickBot="1">
      <c r="A47" s="1110"/>
      <c r="B47" s="1113"/>
      <c r="C47" s="1114"/>
      <c r="D47" s="56" t="s">
        <v>155</v>
      </c>
      <c r="E47" s="57" t="s">
        <v>156</v>
      </c>
      <c r="F47" s="57" t="s">
        <v>157</v>
      </c>
      <c r="G47" s="56" t="s">
        <v>155</v>
      </c>
      <c r="H47" s="1116" t="s">
        <v>158</v>
      </c>
      <c r="I47" s="1117"/>
      <c r="J47" s="576" t="s">
        <v>157</v>
      </c>
      <c r="K47" s="56" t="s">
        <v>155</v>
      </c>
      <c r="L47" s="1116" t="s">
        <v>158</v>
      </c>
      <c r="M47" s="1117"/>
      <c r="N47" s="576" t="s">
        <v>157</v>
      </c>
      <c r="O47" s="1113" t="s">
        <v>88</v>
      </c>
      <c r="P47" s="1114"/>
      <c r="Q47" s="1113" t="s">
        <v>159</v>
      </c>
      <c r="R47" s="1114"/>
    </row>
    <row r="48" spans="1:18" ht="13.5" customHeight="1">
      <c r="A48" s="581">
        <v>1</v>
      </c>
      <c r="B48" s="1118" t="s">
        <v>250</v>
      </c>
      <c r="C48" s="1119"/>
      <c r="D48" s="58">
        <f>J12</f>
        <v>6810</v>
      </c>
      <c r="E48" s="59">
        <v>261</v>
      </c>
      <c r="F48" s="59">
        <f t="shared" ref="F48:F53" si="6">D48+E48</f>
        <v>7071</v>
      </c>
      <c r="G48" s="58">
        <v>5900</v>
      </c>
      <c r="H48" s="1120">
        <v>253</v>
      </c>
      <c r="I48" s="1121"/>
      <c r="J48" s="577">
        <f>G48+H48</f>
        <v>6153</v>
      </c>
      <c r="K48" s="58">
        <v>7340</v>
      </c>
      <c r="L48" s="1120">
        <v>188</v>
      </c>
      <c r="M48" s="1121"/>
      <c r="N48" s="545">
        <f t="shared" ref="N48:N53" si="7">K48+L48</f>
        <v>7528</v>
      </c>
      <c r="O48" s="1122" t="s">
        <v>251</v>
      </c>
      <c r="P48" s="1123"/>
      <c r="Q48" s="1122" t="s">
        <v>252</v>
      </c>
      <c r="R48" s="1123"/>
    </row>
    <row r="49" spans="1:18" ht="13.5" customHeight="1">
      <c r="A49" s="60">
        <v>2</v>
      </c>
      <c r="B49" s="1124" t="s">
        <v>253</v>
      </c>
      <c r="C49" s="1125"/>
      <c r="D49" s="61">
        <f>J15</f>
        <v>5160</v>
      </c>
      <c r="E49" s="544">
        <v>261</v>
      </c>
      <c r="F49" s="578">
        <f t="shared" si="6"/>
        <v>5421</v>
      </c>
      <c r="G49" s="61"/>
      <c r="H49" s="1126"/>
      <c r="I49" s="1127"/>
      <c r="J49" s="578"/>
      <c r="K49" s="61">
        <v>3000</v>
      </c>
      <c r="L49" s="1126">
        <v>188</v>
      </c>
      <c r="M49" s="1127"/>
      <c r="N49" s="352">
        <f t="shared" si="7"/>
        <v>3188</v>
      </c>
      <c r="O49" s="1130" t="s">
        <v>251</v>
      </c>
      <c r="P49" s="1131"/>
      <c r="Q49" s="1128" t="s">
        <v>252</v>
      </c>
      <c r="R49" s="1129"/>
    </row>
    <row r="50" spans="1:18" ht="13.5" customHeight="1" thickBot="1">
      <c r="A50" s="547">
        <v>3</v>
      </c>
      <c r="B50" s="1113" t="s">
        <v>254</v>
      </c>
      <c r="C50" s="1114"/>
      <c r="D50" s="61">
        <f>J19</f>
        <v>3000</v>
      </c>
      <c r="E50" s="544">
        <v>261</v>
      </c>
      <c r="F50" s="578">
        <f t="shared" si="6"/>
        <v>3261</v>
      </c>
      <c r="G50" s="61">
        <v>2280</v>
      </c>
      <c r="H50" s="1126">
        <v>253</v>
      </c>
      <c r="I50" s="1127"/>
      <c r="J50" s="578">
        <f>G50+H50</f>
        <v>2533</v>
      </c>
      <c r="K50" s="61">
        <v>2430</v>
      </c>
      <c r="L50" s="1126">
        <v>188</v>
      </c>
      <c r="M50" s="1127"/>
      <c r="N50" s="352">
        <f t="shared" si="7"/>
        <v>2618</v>
      </c>
      <c r="O50" s="1130" t="s">
        <v>251</v>
      </c>
      <c r="P50" s="1131"/>
      <c r="Q50" s="1130" t="s">
        <v>252</v>
      </c>
      <c r="R50" s="1131"/>
    </row>
    <row r="51" spans="1:18" ht="12.75" customHeight="1">
      <c r="A51" s="581">
        <v>4</v>
      </c>
      <c r="B51" s="1118" t="s">
        <v>255</v>
      </c>
      <c r="C51" s="1119"/>
      <c r="D51" s="58">
        <f>J28</f>
        <v>6580</v>
      </c>
      <c r="E51" s="59">
        <v>261</v>
      </c>
      <c r="F51" s="59">
        <f t="shared" si="6"/>
        <v>6841</v>
      </c>
      <c r="G51" s="58">
        <v>5500</v>
      </c>
      <c r="H51" s="1120">
        <v>253</v>
      </c>
      <c r="I51" s="1121"/>
      <c r="J51" s="577">
        <f>G51+H51</f>
        <v>5753</v>
      </c>
      <c r="K51" s="58">
        <v>7340</v>
      </c>
      <c r="L51" s="1120">
        <v>188</v>
      </c>
      <c r="M51" s="1121"/>
      <c r="N51" s="545">
        <f t="shared" si="7"/>
        <v>7528</v>
      </c>
      <c r="O51" s="1122" t="s">
        <v>251</v>
      </c>
      <c r="P51" s="1123"/>
      <c r="Q51" s="1122" t="s">
        <v>252</v>
      </c>
      <c r="R51" s="1123"/>
    </row>
    <row r="52" spans="1:18" ht="12.75" customHeight="1">
      <c r="A52" s="60">
        <v>5</v>
      </c>
      <c r="B52" s="1124" t="s">
        <v>256</v>
      </c>
      <c r="C52" s="1125"/>
      <c r="D52" s="61">
        <f>J31</f>
        <v>4930</v>
      </c>
      <c r="E52" s="544">
        <v>261</v>
      </c>
      <c r="F52" s="578">
        <f t="shared" si="6"/>
        <v>5191</v>
      </c>
      <c r="G52" s="61"/>
      <c r="H52" s="1126"/>
      <c r="I52" s="1127"/>
      <c r="J52" s="578"/>
      <c r="K52" s="61">
        <v>3000</v>
      </c>
      <c r="L52" s="1126">
        <v>188</v>
      </c>
      <c r="M52" s="1127"/>
      <c r="N52" s="352">
        <f t="shared" si="7"/>
        <v>3188</v>
      </c>
      <c r="O52" s="1130" t="s">
        <v>251</v>
      </c>
      <c r="P52" s="1131"/>
      <c r="Q52" s="1128" t="s">
        <v>252</v>
      </c>
      <c r="R52" s="1129"/>
    </row>
    <row r="53" spans="1:18" ht="12.75" customHeight="1" thickBot="1">
      <c r="A53" s="547">
        <v>6</v>
      </c>
      <c r="B53" s="1113" t="s">
        <v>257</v>
      </c>
      <c r="C53" s="1114"/>
      <c r="D53" s="582">
        <f>J35</f>
        <v>2730</v>
      </c>
      <c r="E53" s="546">
        <v>261</v>
      </c>
      <c r="F53" s="579">
        <f t="shared" si="6"/>
        <v>2991</v>
      </c>
      <c r="G53" s="582">
        <v>1880</v>
      </c>
      <c r="H53" s="1137">
        <v>253</v>
      </c>
      <c r="I53" s="1138"/>
      <c r="J53" s="579">
        <f>G53+H53</f>
        <v>2133</v>
      </c>
      <c r="K53" s="582">
        <v>2430</v>
      </c>
      <c r="L53" s="1137">
        <v>188</v>
      </c>
      <c r="M53" s="1138"/>
      <c r="N53" s="584">
        <f t="shared" si="7"/>
        <v>2618</v>
      </c>
      <c r="O53" s="1139" t="s">
        <v>251</v>
      </c>
      <c r="P53" s="1140"/>
      <c r="Q53" s="1139" t="s">
        <v>252</v>
      </c>
      <c r="R53" s="1140"/>
    </row>
    <row r="54" spans="1:18">
      <c r="A54" s="36" t="s">
        <v>168</v>
      </c>
      <c r="B54" s="75"/>
    </row>
    <row r="55" spans="1:18">
      <c r="A55" s="32" t="e">
        <f>#REF!</f>
        <v>#REF!</v>
      </c>
      <c r="B55" s="555"/>
      <c r="H55" s="369"/>
      <c r="I55" s="369"/>
      <c r="J55" s="369"/>
      <c r="K55" s="369"/>
      <c r="L55" s="369"/>
      <c r="M55" s="369"/>
      <c r="N55" s="369"/>
      <c r="O55" s="369"/>
      <c r="P55" s="369"/>
      <c r="Q55" s="369"/>
    </row>
    <row r="56" spans="1:18">
      <c r="A56" s="54" t="s">
        <v>169</v>
      </c>
      <c r="B56" s="32"/>
      <c r="C56" s="75"/>
    </row>
    <row r="57" spans="1:18">
      <c r="A57" s="32" t="s">
        <v>258</v>
      </c>
      <c r="B57" s="32"/>
      <c r="C57" s="75"/>
    </row>
    <row r="58" spans="1:18" ht="13.5" customHeight="1" thickBot="1">
      <c r="A58" s="54" t="s">
        <v>172</v>
      </c>
      <c r="B58" s="32"/>
      <c r="C58" s="75"/>
    </row>
    <row r="59" spans="1:18" ht="13.8" thickBot="1">
      <c r="A59" s="1226" t="s">
        <v>173</v>
      </c>
      <c r="B59" s="1227"/>
      <c r="C59" s="1228"/>
      <c r="D59" s="814" t="s">
        <v>174</v>
      </c>
      <c r="E59" s="1229" t="s">
        <v>175</v>
      </c>
      <c r="F59" s="1227"/>
      <c r="G59" s="1227"/>
      <c r="H59" s="1227"/>
      <c r="I59" s="1227"/>
      <c r="J59" s="1227"/>
      <c r="K59" s="1227"/>
      <c r="L59" s="1227"/>
      <c r="M59" s="1227"/>
      <c r="N59" s="1227"/>
      <c r="O59" s="1227"/>
      <c r="P59" s="1227"/>
      <c r="Q59" s="1230"/>
    </row>
    <row r="60" spans="1:18" ht="18">
      <c r="A60" s="63">
        <v>1</v>
      </c>
      <c r="B60" s="1141" t="s">
        <v>176</v>
      </c>
      <c r="C60" s="1142"/>
      <c r="D60" s="64"/>
      <c r="E60" s="1143" t="e">
        <f>#REF!</f>
        <v>#REF!</v>
      </c>
      <c r="F60" s="1144"/>
      <c r="G60" s="1144"/>
      <c r="H60" s="1144"/>
      <c r="I60" s="1144"/>
      <c r="J60" s="1144"/>
      <c r="K60" s="1144"/>
      <c r="L60" s="1144"/>
      <c r="M60" s="1144"/>
      <c r="N60" s="1144"/>
      <c r="O60" s="1144"/>
      <c r="P60" s="1144"/>
      <c r="Q60" s="1145"/>
    </row>
    <row r="61" spans="1:18" ht="23.55" customHeight="1">
      <c r="A61" s="65">
        <v>2</v>
      </c>
      <c r="B61" s="1146" t="s">
        <v>177</v>
      </c>
      <c r="C61" s="1147"/>
      <c r="D61" s="66"/>
      <c r="E61" s="1148" t="e">
        <f>#REF!</f>
        <v>#REF!</v>
      </c>
      <c r="F61" s="1149"/>
      <c r="G61" s="1149"/>
      <c r="H61" s="1149"/>
      <c r="I61" s="1149"/>
      <c r="J61" s="1149"/>
      <c r="K61" s="1149"/>
      <c r="L61" s="1149"/>
      <c r="M61" s="1149"/>
      <c r="N61" s="1149"/>
      <c r="O61" s="1149"/>
      <c r="P61" s="1149"/>
      <c r="Q61" s="1150"/>
    </row>
    <row r="62" spans="1:18" ht="53.55" customHeight="1">
      <c r="A62" s="67">
        <v>3</v>
      </c>
      <c r="B62" s="1146" t="s">
        <v>178</v>
      </c>
      <c r="C62" s="1147"/>
      <c r="D62" s="66"/>
      <c r="E62" s="1151" t="e">
        <f>#REF!</f>
        <v>#REF!</v>
      </c>
      <c r="F62" s="1152"/>
      <c r="G62" s="1152"/>
      <c r="H62" s="1152"/>
      <c r="I62" s="1152"/>
      <c r="J62" s="1152"/>
      <c r="K62" s="1152"/>
      <c r="L62" s="1152"/>
      <c r="M62" s="1152"/>
      <c r="N62" s="1152"/>
      <c r="O62" s="1152"/>
      <c r="P62" s="1152"/>
      <c r="Q62" s="1153"/>
    </row>
    <row r="63" spans="1:18" ht="18">
      <c r="A63" s="1162">
        <v>4</v>
      </c>
      <c r="B63" s="1146" t="s">
        <v>179</v>
      </c>
      <c r="C63" s="1147"/>
      <c r="D63" s="64"/>
      <c r="E63" s="1165"/>
      <c r="F63" s="1166"/>
      <c r="G63" s="1166"/>
      <c r="H63" s="1166"/>
      <c r="I63" s="1166"/>
      <c r="J63" s="1166"/>
      <c r="K63" s="1166"/>
      <c r="L63" s="1166"/>
      <c r="M63" s="1166"/>
      <c r="N63" s="1166"/>
      <c r="O63" s="1166"/>
      <c r="P63" s="1166"/>
      <c r="Q63" s="1167"/>
    </row>
    <row r="64" spans="1:18" ht="18">
      <c r="A64" s="1164"/>
      <c r="B64" s="1154" t="s">
        <v>180</v>
      </c>
      <c r="C64" s="1155"/>
      <c r="D64" s="69"/>
      <c r="E64" s="1156"/>
      <c r="F64" s="1157"/>
      <c r="G64" s="1157"/>
      <c r="H64" s="1157"/>
      <c r="I64" s="1157"/>
      <c r="J64" s="1157"/>
      <c r="K64" s="1157"/>
      <c r="L64" s="1157"/>
      <c r="M64" s="1157"/>
      <c r="N64" s="1157"/>
      <c r="O64" s="1157"/>
      <c r="P64" s="1157"/>
      <c r="Q64" s="1158"/>
    </row>
    <row r="65" spans="1:18" ht="18">
      <c r="A65" s="1164"/>
      <c r="B65" s="1154" t="s">
        <v>181</v>
      </c>
      <c r="C65" s="1155"/>
      <c r="D65" s="69"/>
      <c r="E65" s="1156" t="e">
        <f>#REF!</f>
        <v>#REF!</v>
      </c>
      <c r="F65" s="1157"/>
      <c r="G65" s="1157"/>
      <c r="H65" s="1157"/>
      <c r="I65" s="1157"/>
      <c r="J65" s="1157"/>
      <c r="K65" s="1157"/>
      <c r="L65" s="1157"/>
      <c r="M65" s="1157"/>
      <c r="N65" s="1157"/>
      <c r="O65" s="1157"/>
      <c r="P65" s="1157"/>
      <c r="Q65" s="1158"/>
    </row>
    <row r="66" spans="1:18" ht="18">
      <c r="A66" s="1164"/>
      <c r="B66" s="1154" t="s">
        <v>182</v>
      </c>
      <c r="C66" s="1155"/>
      <c r="D66" s="69"/>
      <c r="E66" s="1156" t="e">
        <f>#REF!</f>
        <v>#REF!</v>
      </c>
      <c r="F66" s="1157"/>
      <c r="G66" s="1157"/>
      <c r="H66" s="1157"/>
      <c r="I66" s="1157"/>
      <c r="J66" s="1157"/>
      <c r="K66" s="1157"/>
      <c r="L66" s="1157"/>
      <c r="M66" s="1157"/>
      <c r="N66" s="1157"/>
      <c r="O66" s="1157"/>
      <c r="P66" s="1157"/>
      <c r="Q66" s="1158"/>
    </row>
    <row r="67" spans="1:18" ht="18">
      <c r="A67" s="1163"/>
      <c r="B67" s="1154" t="s">
        <v>183</v>
      </c>
      <c r="C67" s="1155"/>
      <c r="D67" s="69"/>
      <c r="E67" s="1159" t="e">
        <f>#REF!</f>
        <v>#REF!</v>
      </c>
      <c r="F67" s="1160"/>
      <c r="G67" s="1160"/>
      <c r="H67" s="1160"/>
      <c r="I67" s="1160"/>
      <c r="J67" s="1160"/>
      <c r="K67" s="1160"/>
      <c r="L67" s="1160"/>
      <c r="M67" s="1160"/>
      <c r="N67" s="1160"/>
      <c r="O67" s="1160"/>
      <c r="P67" s="1160"/>
      <c r="Q67" s="1161"/>
    </row>
    <row r="68" spans="1:18" ht="18">
      <c r="A68" s="1162">
        <v>5</v>
      </c>
      <c r="B68" s="1146" t="s">
        <v>184</v>
      </c>
      <c r="C68" s="1147"/>
      <c r="D68" s="66"/>
      <c r="E68" s="1156" t="e">
        <f>#REF!</f>
        <v>#REF!</v>
      </c>
      <c r="F68" s="1157"/>
      <c r="G68" s="1157"/>
      <c r="H68" s="1157"/>
      <c r="I68" s="1157"/>
      <c r="J68" s="1157"/>
      <c r="K68" s="1157"/>
      <c r="L68" s="1157"/>
      <c r="M68" s="1157"/>
      <c r="N68" s="1157"/>
      <c r="O68" s="1157"/>
      <c r="P68" s="1157"/>
      <c r="Q68" s="1158"/>
    </row>
    <row r="69" spans="1:18" ht="18">
      <c r="A69" s="1163"/>
      <c r="B69" s="1146" t="s">
        <v>185</v>
      </c>
      <c r="C69" s="1147"/>
      <c r="D69" s="69"/>
      <c r="E69" s="1156" t="e">
        <f>#REF!</f>
        <v>#REF!</v>
      </c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8" ht="18">
      <c r="A70" s="70">
        <v>6</v>
      </c>
      <c r="B70" s="1146" t="s">
        <v>186</v>
      </c>
      <c r="C70" s="1147"/>
      <c r="D70" s="66" t="s">
        <v>187</v>
      </c>
      <c r="E70" s="1156" t="e">
        <f>#REF!</f>
        <v>#REF!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8" ht="21" customHeight="1">
      <c r="A71" s="70">
        <v>7</v>
      </c>
      <c r="B71" s="1146" t="s">
        <v>188</v>
      </c>
      <c r="C71" s="1147"/>
      <c r="D71" s="64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8" s="608" customFormat="1" ht="20.55" customHeight="1">
      <c r="A72" s="1173">
        <v>8</v>
      </c>
      <c r="B72" s="1175" t="s">
        <v>189</v>
      </c>
      <c r="C72" s="1176"/>
      <c r="D72" s="800"/>
      <c r="E72" s="1179" t="s">
        <v>190</v>
      </c>
      <c r="F72" s="1180"/>
      <c r="G72" s="1180"/>
      <c r="H72" s="1180"/>
      <c r="I72" s="1180"/>
      <c r="J72" s="1180"/>
      <c r="K72" s="1180"/>
      <c r="L72" s="1180"/>
      <c r="M72" s="1180"/>
      <c r="N72" s="1180"/>
      <c r="O72" s="1180"/>
      <c r="P72" s="1180"/>
      <c r="Q72" s="1180"/>
      <c r="R72" s="1181"/>
    </row>
    <row r="73" spans="1:18" s="608" customFormat="1" ht="20.55" customHeight="1">
      <c r="A73" s="1174"/>
      <c r="B73" s="1177"/>
      <c r="C73" s="1178"/>
      <c r="D73" s="800"/>
      <c r="E73" s="1182" t="s">
        <v>191</v>
      </c>
      <c r="F73" s="1183"/>
      <c r="G73" s="1183"/>
      <c r="H73" s="1183"/>
      <c r="I73" s="1183"/>
      <c r="J73" s="1183"/>
      <c r="K73" s="1183"/>
      <c r="L73" s="1183"/>
      <c r="M73" s="1183"/>
      <c r="N73" s="1183"/>
      <c r="O73" s="1183"/>
      <c r="P73" s="1183"/>
      <c r="Q73" s="1184"/>
      <c r="R73" s="801"/>
    </row>
    <row r="74" spans="1:18" ht="18">
      <c r="A74" s="68">
        <v>9</v>
      </c>
      <c r="B74" s="1168" t="s">
        <v>192</v>
      </c>
      <c r="C74" s="1169"/>
      <c r="D74" s="66" t="s">
        <v>187</v>
      </c>
      <c r="E74" s="1156" t="e">
        <f>#REF!</f>
        <v>#REF!</v>
      </c>
      <c r="F74" s="1157"/>
      <c r="G74" s="1157"/>
      <c r="H74" s="1157"/>
      <c r="I74" s="1157"/>
      <c r="J74" s="1157"/>
      <c r="K74" s="1157"/>
      <c r="L74" s="1157"/>
      <c r="M74" s="1157"/>
      <c r="N74" s="1157"/>
      <c r="O74" s="1157"/>
      <c r="P74" s="1157"/>
      <c r="Q74" s="1158"/>
    </row>
    <row r="75" spans="1:18" ht="18">
      <c r="A75" s="1162">
        <v>10</v>
      </c>
      <c r="B75" s="1146" t="s">
        <v>193</v>
      </c>
      <c r="C75" s="1147"/>
      <c r="D75" s="64"/>
      <c r="E75" s="1273" t="e">
        <f>#REF!</f>
        <v>#REF!</v>
      </c>
      <c r="F75" s="1274"/>
      <c r="G75" s="1274"/>
      <c r="H75" s="1274"/>
      <c r="I75" s="1274"/>
      <c r="J75" s="1274"/>
      <c r="K75" s="1274"/>
      <c r="L75" s="1274"/>
      <c r="M75" s="1274"/>
      <c r="N75" s="1274"/>
      <c r="O75" s="1274"/>
      <c r="P75" s="1274"/>
      <c r="Q75" s="1275"/>
    </row>
    <row r="76" spans="1:18" ht="18">
      <c r="A76" s="1164"/>
      <c r="B76" s="1146" t="s">
        <v>194</v>
      </c>
      <c r="C76" s="1147"/>
      <c r="D76" s="71"/>
      <c r="E76" s="1276" t="e">
        <f>#REF!</f>
        <v>#REF!</v>
      </c>
      <c r="F76" s="1277"/>
      <c r="G76" s="1277"/>
      <c r="H76" s="1277"/>
      <c r="I76" s="1277"/>
      <c r="J76" s="1277"/>
      <c r="K76" s="1277"/>
      <c r="L76" s="1277"/>
      <c r="M76" s="1277"/>
      <c r="N76" s="1277"/>
      <c r="O76" s="1277"/>
      <c r="P76" s="1277"/>
      <c r="Q76" s="1278"/>
    </row>
    <row r="77" spans="1:18" ht="18">
      <c r="A77" s="1163"/>
      <c r="B77" s="1146" t="s">
        <v>195</v>
      </c>
      <c r="C77" s="1147"/>
      <c r="D77" s="66"/>
      <c r="E77" s="1273" t="e">
        <f>#REF!</f>
        <v>#REF!</v>
      </c>
      <c r="F77" s="1274"/>
      <c r="G77" s="1274"/>
      <c r="H77" s="1274"/>
      <c r="I77" s="1274"/>
      <c r="J77" s="1274"/>
      <c r="K77" s="1274"/>
      <c r="L77" s="1274"/>
      <c r="M77" s="1274"/>
      <c r="N77" s="1274"/>
      <c r="O77" s="1274"/>
      <c r="P77" s="1274"/>
      <c r="Q77" s="1275"/>
    </row>
    <row r="78" spans="1:18" ht="58.5" customHeight="1">
      <c r="A78" s="67">
        <v>11</v>
      </c>
      <c r="B78" s="1146" t="s">
        <v>196</v>
      </c>
      <c r="C78" s="1147"/>
      <c r="D78" s="66" t="s">
        <v>187</v>
      </c>
      <c r="E78" s="1151" t="e">
        <f>#REF!</f>
        <v>#REF!</v>
      </c>
      <c r="F78" s="1152"/>
      <c r="G78" s="1152"/>
      <c r="H78" s="1152"/>
      <c r="I78" s="1152"/>
      <c r="J78" s="1152"/>
      <c r="K78" s="1152"/>
      <c r="L78" s="1152"/>
      <c r="M78" s="1152"/>
      <c r="N78" s="1152"/>
      <c r="O78" s="1152"/>
      <c r="P78" s="1152"/>
      <c r="Q78" s="1153"/>
    </row>
    <row r="79" spans="1:18" ht="18">
      <c r="A79" s="67">
        <v>12</v>
      </c>
      <c r="B79" s="1146" t="s">
        <v>197</v>
      </c>
      <c r="C79" s="1147"/>
      <c r="D79" s="66" t="s">
        <v>187</v>
      </c>
      <c r="E79" s="1279" t="s">
        <v>198</v>
      </c>
      <c r="F79" s="1280"/>
      <c r="G79" s="1280"/>
      <c r="H79" s="1280"/>
      <c r="I79" s="1280"/>
      <c r="J79" s="1280"/>
      <c r="K79" s="1280"/>
      <c r="L79" s="1280"/>
      <c r="M79" s="1280"/>
      <c r="N79" s="1280"/>
      <c r="O79" s="1280"/>
      <c r="P79" s="1280"/>
      <c r="Q79" s="1281"/>
    </row>
    <row r="80" spans="1:18" ht="18">
      <c r="A80" s="1162">
        <v>15</v>
      </c>
      <c r="B80" s="1146" t="s">
        <v>200</v>
      </c>
      <c r="C80" s="1147"/>
      <c r="D80" s="66"/>
      <c r="E80" s="1170" t="e">
        <f>#REF!</f>
        <v>#REF!</v>
      </c>
      <c r="F80" s="1171"/>
      <c r="G80" s="1171"/>
      <c r="H80" s="1171"/>
      <c r="I80" s="1171"/>
      <c r="J80" s="1171"/>
      <c r="K80" s="1171"/>
      <c r="L80" s="1171"/>
      <c r="M80" s="1171"/>
      <c r="N80" s="1171"/>
      <c r="O80" s="1171"/>
      <c r="P80" s="1171"/>
      <c r="Q80" s="1172"/>
    </row>
    <row r="81" spans="1:17" ht="18">
      <c r="A81" s="1164"/>
      <c r="B81" s="1146" t="s">
        <v>201</v>
      </c>
      <c r="C81" s="1147"/>
      <c r="D81" s="66"/>
      <c r="E81" s="1185" t="e">
        <f>#REF!</f>
        <v>#REF!</v>
      </c>
      <c r="F81" s="1186"/>
      <c r="G81" s="1186"/>
      <c r="H81" s="1186"/>
      <c r="I81" s="1186"/>
      <c r="J81" s="1186"/>
      <c r="K81" s="1186"/>
      <c r="L81" s="1186"/>
      <c r="M81" s="1186"/>
      <c r="N81" s="1186"/>
      <c r="O81" s="1186"/>
      <c r="P81" s="1186"/>
      <c r="Q81" s="1187"/>
    </row>
    <row r="82" spans="1:17" ht="18">
      <c r="A82" s="1164"/>
      <c r="B82" s="1146" t="s">
        <v>202</v>
      </c>
      <c r="C82" s="1147"/>
      <c r="D82" s="66"/>
      <c r="E82" s="1185"/>
      <c r="F82" s="1186"/>
      <c r="G82" s="1186"/>
      <c r="H82" s="1186"/>
      <c r="I82" s="1186"/>
      <c r="J82" s="1186"/>
      <c r="K82" s="1186"/>
      <c r="L82" s="1186"/>
      <c r="M82" s="1186"/>
      <c r="N82" s="1186"/>
      <c r="O82" s="1186"/>
      <c r="P82" s="1186"/>
      <c r="Q82" s="1187"/>
    </row>
    <row r="83" spans="1:17" ht="18">
      <c r="A83" s="1163"/>
      <c r="B83" s="1146" t="s">
        <v>203</v>
      </c>
      <c r="C83" s="1147"/>
      <c r="D83" s="66"/>
      <c r="E83" s="1185"/>
      <c r="F83" s="1186"/>
      <c r="G83" s="1186"/>
      <c r="H83" s="1186"/>
      <c r="I83" s="1186"/>
      <c r="J83" s="1186"/>
      <c r="K83" s="1186"/>
      <c r="L83" s="1186"/>
      <c r="M83" s="1186"/>
      <c r="N83" s="1186"/>
      <c r="O83" s="1186"/>
      <c r="P83" s="1186"/>
      <c r="Q83" s="1187"/>
    </row>
    <row r="84" spans="1:17" ht="18">
      <c r="A84" s="1162">
        <v>16</v>
      </c>
      <c r="B84" s="1201" t="s">
        <v>204</v>
      </c>
      <c r="C84" s="1202"/>
      <c r="D84" s="66"/>
      <c r="E84" s="1203"/>
      <c r="F84" s="1204"/>
      <c r="G84" s="1204"/>
      <c r="H84" s="1204"/>
      <c r="I84" s="1204"/>
      <c r="J84" s="1204"/>
      <c r="K84" s="1204"/>
      <c r="L84" s="1204"/>
      <c r="M84" s="1204"/>
      <c r="N84" s="1204"/>
      <c r="O84" s="1204"/>
      <c r="P84" s="1204"/>
      <c r="Q84" s="1205"/>
    </row>
    <row r="85" spans="1:17" ht="18">
      <c r="A85" s="1164"/>
      <c r="B85" s="1146" t="s">
        <v>205</v>
      </c>
      <c r="C85" s="1147"/>
      <c r="D85" s="66"/>
      <c r="E85" s="1209" t="e">
        <f>#REF!</f>
        <v>#REF!</v>
      </c>
      <c r="F85" s="1210"/>
      <c r="G85" s="1210"/>
      <c r="H85" s="1210"/>
      <c r="I85" s="1210"/>
      <c r="J85" s="1210"/>
      <c r="K85" s="1210"/>
      <c r="L85" s="1210"/>
      <c r="M85" s="1210"/>
      <c r="N85" s="1210"/>
      <c r="O85" s="1210"/>
      <c r="P85" s="1210"/>
      <c r="Q85" s="1211"/>
    </row>
    <row r="86" spans="1:17" ht="18">
      <c r="A86" s="1164"/>
      <c r="B86" s="1146" t="s">
        <v>206</v>
      </c>
      <c r="C86" s="1147"/>
      <c r="D86" s="66"/>
      <c r="E86" s="1212" t="e">
        <f>#REF!</f>
        <v>#REF!</v>
      </c>
      <c r="F86" s="1213"/>
      <c r="G86" s="1213"/>
      <c r="H86" s="1213"/>
      <c r="I86" s="1213"/>
      <c r="J86" s="1213"/>
      <c r="K86" s="1213"/>
      <c r="L86" s="1213"/>
      <c r="M86" s="1213"/>
      <c r="N86" s="1213"/>
      <c r="O86" s="1213"/>
      <c r="P86" s="1213"/>
      <c r="Q86" s="1214"/>
    </row>
    <row r="87" spans="1:17" ht="18">
      <c r="A87" s="1164"/>
      <c r="B87" s="1146" t="s">
        <v>207</v>
      </c>
      <c r="C87" s="1147"/>
      <c r="D87" s="66"/>
      <c r="E87" s="1212" t="e">
        <f>#REF!</f>
        <v>#REF!</v>
      </c>
      <c r="F87" s="1213"/>
      <c r="G87" s="1213"/>
      <c r="H87" s="1213"/>
      <c r="I87" s="1213"/>
      <c r="J87" s="1213"/>
      <c r="K87" s="1213"/>
      <c r="L87" s="1213"/>
      <c r="M87" s="1213"/>
      <c r="N87" s="1213"/>
      <c r="O87" s="1213"/>
      <c r="P87" s="1213"/>
      <c r="Q87" s="1214"/>
    </row>
    <row r="88" spans="1:17" ht="18">
      <c r="A88" s="1163"/>
      <c r="B88" s="1146" t="s">
        <v>208</v>
      </c>
      <c r="C88" s="1147"/>
      <c r="D88" s="66"/>
      <c r="E88" s="1215" t="e">
        <f>#REF!</f>
        <v>#REF!</v>
      </c>
      <c r="F88" s="1216"/>
      <c r="G88" s="1216"/>
      <c r="H88" s="1216"/>
      <c r="I88" s="1216"/>
      <c r="J88" s="1216"/>
      <c r="K88" s="1216"/>
      <c r="L88" s="1216"/>
      <c r="M88" s="1216"/>
      <c r="N88" s="1216"/>
      <c r="O88" s="1216"/>
      <c r="P88" s="1216"/>
      <c r="Q88" s="1217"/>
    </row>
    <row r="89" spans="1:17" ht="18">
      <c r="A89" s="1198">
        <v>18</v>
      </c>
      <c r="B89" s="1201" t="s">
        <v>209</v>
      </c>
      <c r="C89" s="1202"/>
      <c r="D89" s="84"/>
      <c r="E89" s="1203"/>
      <c r="F89" s="1204"/>
      <c r="G89" s="1204"/>
      <c r="H89" s="1204"/>
      <c r="I89" s="1204"/>
      <c r="J89" s="1204"/>
      <c r="K89" s="1204"/>
      <c r="L89" s="1204"/>
      <c r="M89" s="1204"/>
      <c r="N89" s="1204"/>
      <c r="O89" s="1204"/>
      <c r="P89" s="1204"/>
      <c r="Q89" s="1205"/>
    </row>
    <row r="90" spans="1:17" ht="18">
      <c r="A90" s="1199"/>
      <c r="B90" s="1146" t="s">
        <v>210</v>
      </c>
      <c r="C90" s="1147"/>
      <c r="D90" s="84"/>
      <c r="E90" s="1206" t="e">
        <f>#REF!</f>
        <v>#REF!</v>
      </c>
      <c r="F90" s="1207"/>
      <c r="G90" s="1207"/>
      <c r="H90" s="1207"/>
      <c r="I90" s="1207"/>
      <c r="J90" s="1207"/>
      <c r="K90" s="1207"/>
      <c r="L90" s="1207"/>
      <c r="M90" s="1207"/>
      <c r="N90" s="1207"/>
      <c r="O90" s="1207"/>
      <c r="P90" s="1207"/>
      <c r="Q90" s="1208"/>
    </row>
    <row r="91" spans="1:17" ht="18">
      <c r="A91" s="1199"/>
      <c r="B91" s="1146" t="s">
        <v>211</v>
      </c>
      <c r="C91" s="1147"/>
      <c r="D91" s="84"/>
      <c r="E91" s="1218" t="e">
        <f>#REF!</f>
        <v>#REF!</v>
      </c>
      <c r="F91" s="1219"/>
      <c r="G91" s="1219"/>
      <c r="H91" s="1219"/>
      <c r="I91" s="1219"/>
      <c r="J91" s="1219"/>
      <c r="K91" s="1219"/>
      <c r="L91" s="1219"/>
      <c r="M91" s="1219"/>
      <c r="N91" s="1219"/>
      <c r="O91" s="1219"/>
      <c r="P91" s="1219"/>
      <c r="Q91" s="1220"/>
    </row>
    <row r="92" spans="1:17" ht="18">
      <c r="A92" s="1200"/>
      <c r="B92" s="1146" t="s">
        <v>212</v>
      </c>
      <c r="C92" s="1147"/>
      <c r="D92" s="84"/>
      <c r="E92" s="1185" t="e">
        <f>#REF!</f>
        <v>#REF!</v>
      </c>
      <c r="F92" s="1186"/>
      <c r="G92" s="1186"/>
      <c r="H92" s="1186"/>
      <c r="I92" s="1186"/>
      <c r="J92" s="1186"/>
      <c r="K92" s="1186"/>
      <c r="L92" s="1186"/>
      <c r="M92" s="1186"/>
      <c r="N92" s="1186"/>
      <c r="O92" s="1186"/>
      <c r="P92" s="1186"/>
      <c r="Q92" s="1187"/>
    </row>
    <row r="93" spans="1:17" ht="18">
      <c r="A93" s="1198">
        <v>19</v>
      </c>
      <c r="B93" s="1201" t="s">
        <v>213</v>
      </c>
      <c r="C93" s="1202"/>
      <c r="D93" s="84"/>
      <c r="E93" s="1203"/>
      <c r="F93" s="1204"/>
      <c r="G93" s="1204"/>
      <c r="H93" s="1204"/>
      <c r="I93" s="1204"/>
      <c r="J93" s="1204"/>
      <c r="K93" s="1204"/>
      <c r="L93" s="1204"/>
      <c r="M93" s="1204"/>
      <c r="N93" s="1204"/>
      <c r="O93" s="1204"/>
      <c r="P93" s="1204"/>
      <c r="Q93" s="1205"/>
    </row>
    <row r="94" spans="1:17" ht="18">
      <c r="A94" s="1199"/>
      <c r="B94" s="1146" t="s">
        <v>214</v>
      </c>
      <c r="C94" s="1147"/>
      <c r="D94" s="66"/>
      <c r="E94" s="1231" t="e">
        <f>#REF!</f>
        <v>#REF!</v>
      </c>
      <c r="F94" s="1232"/>
      <c r="G94" s="1232"/>
      <c r="H94" s="1232"/>
      <c r="I94" s="1232"/>
      <c r="J94" s="1232"/>
      <c r="K94" s="1232"/>
      <c r="L94" s="1232"/>
      <c r="M94" s="1232"/>
      <c r="N94" s="1232"/>
      <c r="O94" s="1232"/>
      <c r="P94" s="1232"/>
      <c r="Q94" s="1233"/>
    </row>
    <row r="95" spans="1:17" ht="18">
      <c r="A95" s="1199"/>
      <c r="B95" s="1146" t="s">
        <v>215</v>
      </c>
      <c r="C95" s="1147"/>
      <c r="D95" s="66"/>
      <c r="E95" s="1185" t="e">
        <f>#REF!</f>
        <v>#REF!</v>
      </c>
      <c r="F95" s="1186"/>
      <c r="G95" s="1186"/>
      <c r="H95" s="1186"/>
      <c r="I95" s="1186"/>
      <c r="J95" s="1186"/>
      <c r="K95" s="1186"/>
      <c r="L95" s="1186"/>
      <c r="M95" s="1186"/>
      <c r="N95" s="1186"/>
      <c r="O95" s="1186"/>
      <c r="P95" s="1186"/>
      <c r="Q95" s="1187"/>
    </row>
    <row r="96" spans="1:17" ht="18">
      <c r="A96" s="1200"/>
      <c r="B96" s="1146" t="s">
        <v>216</v>
      </c>
      <c r="C96" s="1147"/>
      <c r="D96" s="66" t="s">
        <v>187</v>
      </c>
      <c r="E96" s="1185" t="e">
        <f>#REF!</f>
        <v>#REF!</v>
      </c>
      <c r="F96" s="1186"/>
      <c r="G96" s="1186"/>
      <c r="H96" s="1186"/>
      <c r="I96" s="1186"/>
      <c r="J96" s="1186"/>
      <c r="K96" s="1186"/>
      <c r="L96" s="1186"/>
      <c r="M96" s="1186"/>
      <c r="N96" s="1186"/>
      <c r="O96" s="1186"/>
      <c r="P96" s="1186"/>
      <c r="Q96" s="1187"/>
    </row>
    <row r="97" spans="1:17" ht="18">
      <c r="A97" s="85">
        <v>21</v>
      </c>
      <c r="B97" s="1201" t="s">
        <v>217</v>
      </c>
      <c r="C97" s="1202"/>
      <c r="D97" s="66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.600000000000001" thickBot="1">
      <c r="A98" s="86">
        <v>22</v>
      </c>
      <c r="B98" s="1221" t="s">
        <v>218</v>
      </c>
      <c r="C98" s="1222"/>
      <c r="D98" s="87"/>
      <c r="E98" s="1223" t="e">
        <f>#REF!</f>
        <v>#REF!</v>
      </c>
      <c r="F98" s="1224"/>
      <c r="G98" s="1224"/>
      <c r="H98" s="1224"/>
      <c r="I98" s="1224"/>
      <c r="J98" s="1224"/>
      <c r="K98" s="1224"/>
      <c r="L98" s="1224"/>
      <c r="M98" s="1224"/>
      <c r="N98" s="1224"/>
      <c r="O98" s="1224"/>
      <c r="P98" s="1224"/>
      <c r="Q98" s="1225"/>
    </row>
  </sheetData>
  <mergeCells count="138">
    <mergeCell ref="B97:C97"/>
    <mergeCell ref="E97:Q97"/>
    <mergeCell ref="B98:C98"/>
    <mergeCell ref="E98:Q98"/>
    <mergeCell ref="A93:A96"/>
    <mergeCell ref="B93:C93"/>
    <mergeCell ref="E93:Q93"/>
    <mergeCell ref="B94:C94"/>
    <mergeCell ref="E94:Q94"/>
    <mergeCell ref="B95:C95"/>
    <mergeCell ref="E95:Q95"/>
    <mergeCell ref="B96:C96"/>
    <mergeCell ref="E96:Q96"/>
    <mergeCell ref="B88:C88"/>
    <mergeCell ref="A89:A92"/>
    <mergeCell ref="B89:C89"/>
    <mergeCell ref="E89:Q89"/>
    <mergeCell ref="B90:C90"/>
    <mergeCell ref="E90:Q90"/>
    <mergeCell ref="B91:C91"/>
    <mergeCell ref="A84:A88"/>
    <mergeCell ref="B84:C84"/>
    <mergeCell ref="E84:Q84"/>
    <mergeCell ref="B85:C85"/>
    <mergeCell ref="E85:Q88"/>
    <mergeCell ref="B86:C86"/>
    <mergeCell ref="B87:C87"/>
    <mergeCell ref="E91:Q91"/>
    <mergeCell ref="B92:C92"/>
    <mergeCell ref="E92:Q92"/>
    <mergeCell ref="B78:C78"/>
    <mergeCell ref="E78:Q78"/>
    <mergeCell ref="B79:C79"/>
    <mergeCell ref="E79:Q79"/>
    <mergeCell ref="A80:A83"/>
    <mergeCell ref="B80:C80"/>
    <mergeCell ref="E80:Q80"/>
    <mergeCell ref="B81:C81"/>
    <mergeCell ref="E81:Q81"/>
    <mergeCell ref="B82:C82"/>
    <mergeCell ref="E82:Q82"/>
    <mergeCell ref="B83:C83"/>
    <mergeCell ref="E83:Q83"/>
    <mergeCell ref="B70:C70"/>
    <mergeCell ref="E70:Q70"/>
    <mergeCell ref="B71:C71"/>
    <mergeCell ref="E71:Q71"/>
    <mergeCell ref="B74:C74"/>
    <mergeCell ref="E74:Q74"/>
    <mergeCell ref="A75:A77"/>
    <mergeCell ref="B75:C75"/>
    <mergeCell ref="E75:Q75"/>
    <mergeCell ref="B76:C76"/>
    <mergeCell ref="E76:Q76"/>
    <mergeCell ref="B77:C77"/>
    <mergeCell ref="E77:Q77"/>
    <mergeCell ref="A72:A73"/>
    <mergeCell ref="B72:C73"/>
    <mergeCell ref="E72:R72"/>
    <mergeCell ref="E73:Q73"/>
    <mergeCell ref="B67:C67"/>
    <mergeCell ref="E67:Q67"/>
    <mergeCell ref="A68:A69"/>
    <mergeCell ref="B68:C68"/>
    <mergeCell ref="E68:Q68"/>
    <mergeCell ref="B69:C69"/>
    <mergeCell ref="E69:Q69"/>
    <mergeCell ref="A63:A67"/>
    <mergeCell ref="B63:C63"/>
    <mergeCell ref="E63:Q63"/>
    <mergeCell ref="B64:C64"/>
    <mergeCell ref="E64:Q64"/>
    <mergeCell ref="B60:C60"/>
    <mergeCell ref="E60:Q60"/>
    <mergeCell ref="B61:C61"/>
    <mergeCell ref="E61:Q61"/>
    <mergeCell ref="B62:C62"/>
    <mergeCell ref="E62:Q62"/>
    <mergeCell ref="B65:C65"/>
    <mergeCell ref="E65:Q65"/>
    <mergeCell ref="B66:C66"/>
    <mergeCell ref="E66:Q66"/>
    <mergeCell ref="B52:C52"/>
    <mergeCell ref="H52:I52"/>
    <mergeCell ref="L52:M52"/>
    <mergeCell ref="O52:P52"/>
    <mergeCell ref="Q52:R52"/>
    <mergeCell ref="A59:C59"/>
    <mergeCell ref="E59:Q59"/>
    <mergeCell ref="B53:C53"/>
    <mergeCell ref="H53:I53"/>
    <mergeCell ref="L53:M53"/>
    <mergeCell ref="O53:P53"/>
    <mergeCell ref="Q53:R53"/>
    <mergeCell ref="B50:C50"/>
    <mergeCell ref="H50:I50"/>
    <mergeCell ref="L50:M50"/>
    <mergeCell ref="O50:P50"/>
    <mergeCell ref="Q50:R50"/>
    <mergeCell ref="B51:C51"/>
    <mergeCell ref="H51:I51"/>
    <mergeCell ref="L51:M51"/>
    <mergeCell ref="O51:P51"/>
    <mergeCell ref="Q51:R51"/>
    <mergeCell ref="B48:C48"/>
    <mergeCell ref="H48:I48"/>
    <mergeCell ref="L48:M48"/>
    <mergeCell ref="O48:P48"/>
    <mergeCell ref="Q48:R48"/>
    <mergeCell ref="B49:C49"/>
    <mergeCell ref="H49:I49"/>
    <mergeCell ref="L49:M49"/>
    <mergeCell ref="O49:P49"/>
    <mergeCell ref="Q49:R49"/>
    <mergeCell ref="R12:R27"/>
    <mergeCell ref="Q28:Q43"/>
    <mergeCell ref="R28:R43"/>
    <mergeCell ref="G45:R45"/>
    <mergeCell ref="A46:A47"/>
    <mergeCell ref="B46:C47"/>
    <mergeCell ref="D46:F46"/>
    <mergeCell ref="G46:J46"/>
    <mergeCell ref="K46:N46"/>
    <mergeCell ref="O46:R46"/>
    <mergeCell ref="H47:I47"/>
    <mergeCell ref="L47:M47"/>
    <mergeCell ref="O47:P47"/>
    <mergeCell ref="Q47:R47"/>
    <mergeCell ref="E7:F7"/>
    <mergeCell ref="E9:K9"/>
    <mergeCell ref="P9:P11"/>
    <mergeCell ref="G10:I10"/>
    <mergeCell ref="J10:J11"/>
    <mergeCell ref="K10:K11"/>
    <mergeCell ref="Q12:Q27"/>
    <mergeCell ref="C12:C27"/>
    <mergeCell ref="B12:B43"/>
    <mergeCell ref="C28:C43"/>
  </mergeCells>
  <phoneticPr fontId="42" type="noConversion"/>
  <printOptions horizontalCentered="1"/>
  <pageMargins left="0.2" right="0.2" top="0.2" bottom="0.2" header="0.31" footer="0.31"/>
  <pageSetup paperSize="9" scale="57" orientation="landscape" r:id="rId1"/>
  <headerFooter alignWithMargins="0">
    <oddFooter>&amp;L&amp;F &amp;A&amp;C&amp;P of &amp;N&amp;R&amp;D &amp;T</oddFooter>
  </headerFooter>
  <rowBreaks count="1" manualBreakCount="1">
    <brk id="43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8"/>
  <sheetViews>
    <sheetView view="pageBreakPreview" topLeftCell="A42" zoomScaleNormal="100" zoomScaleSheetLayoutView="100" workbookViewId="0">
      <selection activeCell="A48" sqref="A48:XFD53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872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266" t="s">
        <v>68</v>
      </c>
      <c r="Q9" s="81" t="s">
        <v>69</v>
      </c>
      <c r="R9" s="82"/>
    </row>
    <row r="10" spans="1:18" ht="15.6" customHeight="1">
      <c r="A10" s="644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9"/>
      <c r="J10" s="1090" t="s">
        <v>76</v>
      </c>
      <c r="K10" s="1092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267"/>
      <c r="Q10" s="354"/>
      <c r="R10" s="43"/>
    </row>
    <row r="11" spans="1:18" ht="27" thickBot="1">
      <c r="A11" s="820"/>
      <c r="B11" s="634"/>
      <c r="C11" s="634"/>
      <c r="D11" s="821"/>
      <c r="E11" s="822" t="s">
        <v>82</v>
      </c>
      <c r="F11" s="823" t="s">
        <v>83</v>
      </c>
      <c r="G11" s="822" t="s">
        <v>82</v>
      </c>
      <c r="H11" s="823" t="s">
        <v>83</v>
      </c>
      <c r="I11" s="824" t="s">
        <v>84</v>
      </c>
      <c r="J11" s="1091"/>
      <c r="K11" s="1093"/>
      <c r="L11" s="636" t="s">
        <v>85</v>
      </c>
      <c r="M11" s="825" t="s">
        <v>86</v>
      </c>
      <c r="N11" s="634" t="s">
        <v>86</v>
      </c>
      <c r="O11" s="825" t="s">
        <v>87</v>
      </c>
      <c r="P11" s="1268"/>
      <c r="Q11" s="826" t="s">
        <v>88</v>
      </c>
      <c r="R11" s="635" t="s">
        <v>89</v>
      </c>
    </row>
    <row r="12" spans="1:18" ht="20.100000000000001" customHeight="1">
      <c r="A12" s="817">
        <v>1</v>
      </c>
      <c r="B12" s="1237" t="s">
        <v>259</v>
      </c>
      <c r="C12" s="1283" t="s">
        <v>61</v>
      </c>
      <c r="D12" s="831" t="s">
        <v>91</v>
      </c>
      <c r="E12" s="832">
        <v>6472.8</v>
      </c>
      <c r="F12" s="833" t="s">
        <v>92</v>
      </c>
      <c r="G12" s="840">
        <f>J12*0.93</f>
        <v>6491.4000000000005</v>
      </c>
      <c r="H12" s="833" t="s">
        <v>92</v>
      </c>
      <c r="I12" s="834">
        <f>G12/E12-1</f>
        <v>2.8735632183909399E-3</v>
      </c>
      <c r="J12" s="841">
        <v>6980</v>
      </c>
      <c r="K12" s="842">
        <f>J12*0.6</f>
        <v>4188</v>
      </c>
      <c r="L12" s="837">
        <v>0</v>
      </c>
      <c r="M12" s="838">
        <v>0</v>
      </c>
      <c r="N12" s="837">
        <v>56</v>
      </c>
      <c r="O12" s="843" t="e">
        <f t="shared" ref="O12:O43" si="0">(G12-L12-M12+N12)*$O$8</f>
        <v>#REF!</v>
      </c>
      <c r="P12" s="846">
        <f t="shared" ref="P12:P27" si="1">P28+200</f>
        <v>3900</v>
      </c>
      <c r="Q12" s="1282" t="e">
        <f>#REF!</f>
        <v>#REF!</v>
      </c>
      <c r="R12" s="1284" t="e">
        <f>#REF!</f>
        <v>#REF!</v>
      </c>
    </row>
    <row r="13" spans="1:18" ht="20.100000000000001" customHeight="1">
      <c r="A13" s="51">
        <f>A12+1</f>
        <v>2</v>
      </c>
      <c r="B13" s="1238"/>
      <c r="C13" s="1238"/>
      <c r="D13" s="339" t="s">
        <v>93</v>
      </c>
      <c r="E13" s="318">
        <v>4761.6000000000004</v>
      </c>
      <c r="F13" s="50" t="s">
        <v>94</v>
      </c>
      <c r="G13" s="318">
        <f t="shared" ref="G13:G43" si="2">J13*0.93</f>
        <v>4761.6000000000004</v>
      </c>
      <c r="H13" s="50" t="s">
        <v>94</v>
      </c>
      <c r="I13" s="734">
        <f t="shared" ref="I13:I43" si="3">G13/E13-1</f>
        <v>0</v>
      </c>
      <c r="J13" s="742">
        <v>5120</v>
      </c>
      <c r="K13" s="639">
        <f t="shared" ref="K13:K41" si="4">J13*0.6</f>
        <v>3072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847">
        <f t="shared" si="1"/>
        <v>2800</v>
      </c>
      <c r="Q13" s="1235"/>
      <c r="R13" s="1242"/>
    </row>
    <row r="14" spans="1:18" ht="20.100000000000001" customHeight="1">
      <c r="A14" s="815">
        <v>3</v>
      </c>
      <c r="B14" s="1238"/>
      <c r="C14" s="1238"/>
      <c r="D14" s="637" t="s">
        <v>95</v>
      </c>
      <c r="E14" s="314">
        <v>3720</v>
      </c>
      <c r="F14" s="717" t="s">
        <v>96</v>
      </c>
      <c r="G14" s="314">
        <f t="shared" si="2"/>
        <v>3720</v>
      </c>
      <c r="H14" s="717" t="s">
        <v>96</v>
      </c>
      <c r="I14" s="741">
        <f t="shared" si="3"/>
        <v>0</v>
      </c>
      <c r="J14" s="747">
        <v>4000</v>
      </c>
      <c r="K14" s="642">
        <f t="shared" si="4"/>
        <v>2400</v>
      </c>
      <c r="L14" s="638">
        <v>0</v>
      </c>
      <c r="M14" s="333">
        <v>0</v>
      </c>
      <c r="N14" s="638">
        <v>56</v>
      </c>
      <c r="O14" s="334" t="e">
        <f t="shared" si="0"/>
        <v>#REF!</v>
      </c>
      <c r="P14" s="848">
        <f t="shared" si="1"/>
        <v>2350</v>
      </c>
      <c r="Q14" s="1235"/>
      <c r="R14" s="1242"/>
    </row>
    <row r="15" spans="1:18" ht="20.100000000000001" customHeight="1">
      <c r="A15" s="815">
        <v>4</v>
      </c>
      <c r="B15" s="1238"/>
      <c r="C15" s="1238"/>
      <c r="D15" s="673" t="s">
        <v>97</v>
      </c>
      <c r="E15" s="553">
        <v>4445.4000000000005</v>
      </c>
      <c r="F15" s="716" t="s">
        <v>98</v>
      </c>
      <c r="G15" s="675">
        <f t="shared" si="2"/>
        <v>5003.4000000000005</v>
      </c>
      <c r="H15" s="716" t="s">
        <v>98</v>
      </c>
      <c r="I15" s="736">
        <f t="shared" si="3"/>
        <v>0.12552301255230125</v>
      </c>
      <c r="J15" s="758">
        <v>5380</v>
      </c>
      <c r="K15" s="711">
        <f t="shared" si="4"/>
        <v>3228</v>
      </c>
      <c r="L15" s="673">
        <v>0</v>
      </c>
      <c r="M15" s="689">
        <v>0</v>
      </c>
      <c r="N15" s="673">
        <v>56</v>
      </c>
      <c r="O15" s="676" t="e">
        <f t="shared" si="0"/>
        <v>#REF!</v>
      </c>
      <c r="P15" s="857">
        <f t="shared" si="1"/>
        <v>2800</v>
      </c>
      <c r="Q15" s="1235"/>
      <c r="R15" s="1242"/>
    </row>
    <row r="16" spans="1:18" ht="20.100000000000001" customHeight="1">
      <c r="A16" s="51">
        <v>5</v>
      </c>
      <c r="B16" s="1238"/>
      <c r="C16" s="1238"/>
      <c r="D16" s="47" t="s">
        <v>100</v>
      </c>
      <c r="E16" s="318">
        <v>3627</v>
      </c>
      <c r="F16" s="319" t="s">
        <v>101</v>
      </c>
      <c r="G16" s="654">
        <f t="shared" si="2"/>
        <v>4092</v>
      </c>
      <c r="H16" s="319" t="s">
        <v>101</v>
      </c>
      <c r="I16" s="734">
        <f t="shared" si="3"/>
        <v>0.12820512820512819</v>
      </c>
      <c r="J16" s="756">
        <v>4400</v>
      </c>
      <c r="K16" s="523">
        <f t="shared" si="4"/>
        <v>2640</v>
      </c>
      <c r="L16" s="339">
        <v>0</v>
      </c>
      <c r="M16" s="340">
        <v>0</v>
      </c>
      <c r="N16" s="339">
        <v>56</v>
      </c>
      <c r="O16" s="524" t="e">
        <f t="shared" si="0"/>
        <v>#REF!</v>
      </c>
      <c r="P16" s="850">
        <f t="shared" si="1"/>
        <v>2300</v>
      </c>
      <c r="Q16" s="1235"/>
      <c r="R16" s="1242"/>
    </row>
    <row r="17" spans="1:18" ht="20.100000000000001" customHeight="1">
      <c r="A17" s="815">
        <f>A16+1</f>
        <v>6</v>
      </c>
      <c r="B17" s="1238"/>
      <c r="C17" s="1238"/>
      <c r="D17" s="47" t="s">
        <v>103</v>
      </c>
      <c r="E17" s="318">
        <v>2920.2000000000003</v>
      </c>
      <c r="F17" s="319" t="s">
        <v>104</v>
      </c>
      <c r="G17" s="318">
        <f t="shared" si="2"/>
        <v>2920.2000000000003</v>
      </c>
      <c r="H17" s="319" t="s">
        <v>104</v>
      </c>
      <c r="I17" s="734">
        <f t="shared" si="3"/>
        <v>0</v>
      </c>
      <c r="J17" s="742">
        <v>3140</v>
      </c>
      <c r="K17" s="639">
        <f t="shared" si="4"/>
        <v>1884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850">
        <f t="shared" si="1"/>
        <v>1800</v>
      </c>
      <c r="Q17" s="1235"/>
      <c r="R17" s="1242"/>
    </row>
    <row r="18" spans="1:18" ht="20.100000000000001" customHeight="1">
      <c r="A18" s="815">
        <v>7</v>
      </c>
      <c r="B18" s="1238"/>
      <c r="C18" s="1238"/>
      <c r="D18" s="49" t="s">
        <v>106</v>
      </c>
      <c r="E18" s="314">
        <v>2325</v>
      </c>
      <c r="F18" s="320" t="s">
        <v>107</v>
      </c>
      <c r="G18" s="314">
        <f t="shared" si="2"/>
        <v>2325</v>
      </c>
      <c r="H18" s="320" t="s">
        <v>107</v>
      </c>
      <c r="I18" s="741">
        <f t="shared" si="3"/>
        <v>0</v>
      </c>
      <c r="J18" s="747">
        <v>2500</v>
      </c>
      <c r="K18" s="642">
        <f t="shared" si="4"/>
        <v>1500</v>
      </c>
      <c r="L18" s="637">
        <v>0</v>
      </c>
      <c r="M18" s="333">
        <v>0</v>
      </c>
      <c r="N18" s="637">
        <v>56</v>
      </c>
      <c r="O18" s="643" t="e">
        <f t="shared" si="0"/>
        <v>#REF!</v>
      </c>
      <c r="P18" s="851">
        <f t="shared" si="1"/>
        <v>1300</v>
      </c>
      <c r="Q18" s="1235"/>
      <c r="R18" s="1242"/>
    </row>
    <row r="19" spans="1:18" ht="20.100000000000001" customHeight="1">
      <c r="A19" s="51">
        <v>8</v>
      </c>
      <c r="B19" s="1238"/>
      <c r="C19" s="1238"/>
      <c r="D19" s="844" t="s">
        <v>109</v>
      </c>
      <c r="E19" s="553">
        <v>2464.5</v>
      </c>
      <c r="F19" s="716" t="s">
        <v>110</v>
      </c>
      <c r="G19" s="675">
        <f t="shared" si="2"/>
        <v>2948.1000000000004</v>
      </c>
      <c r="H19" s="716" t="s">
        <v>110</v>
      </c>
      <c r="I19" s="736">
        <f t="shared" si="3"/>
        <v>0.1962264150943398</v>
      </c>
      <c r="J19" s="758">
        <v>3170</v>
      </c>
      <c r="K19" s="711">
        <f t="shared" si="4"/>
        <v>1902</v>
      </c>
      <c r="L19" s="673">
        <v>0</v>
      </c>
      <c r="M19" s="689">
        <v>0</v>
      </c>
      <c r="N19" s="673">
        <v>56</v>
      </c>
      <c r="O19" s="790" t="e">
        <f t="shared" si="0"/>
        <v>#REF!</v>
      </c>
      <c r="P19" s="852">
        <f t="shared" si="1"/>
        <v>1620</v>
      </c>
      <c r="Q19" s="1235"/>
      <c r="R19" s="1242"/>
    </row>
    <row r="20" spans="1:18" ht="20.100000000000001" customHeight="1">
      <c r="A20" s="815">
        <f t="shared" ref="A20:A43" si="5">A19+1</f>
        <v>9</v>
      </c>
      <c r="B20" s="1238"/>
      <c r="C20" s="1238"/>
      <c r="D20" s="47" t="s">
        <v>111</v>
      </c>
      <c r="E20" s="318">
        <v>2278.5</v>
      </c>
      <c r="F20" s="845" t="s">
        <v>112</v>
      </c>
      <c r="G20" s="654">
        <f t="shared" si="2"/>
        <v>2734.2000000000003</v>
      </c>
      <c r="H20" s="319" t="s">
        <v>112</v>
      </c>
      <c r="I20" s="734">
        <f t="shared" si="3"/>
        <v>0.20000000000000018</v>
      </c>
      <c r="J20" s="756">
        <v>2940</v>
      </c>
      <c r="K20" s="523">
        <f t="shared" si="4"/>
        <v>1764</v>
      </c>
      <c r="L20" s="339">
        <v>0</v>
      </c>
      <c r="M20" s="340">
        <v>0</v>
      </c>
      <c r="N20" s="339">
        <v>56</v>
      </c>
      <c r="O20" s="726" t="e">
        <f t="shared" si="0"/>
        <v>#REF!</v>
      </c>
      <c r="P20" s="847">
        <f t="shared" si="1"/>
        <v>1420</v>
      </c>
      <c r="Q20" s="1235"/>
      <c r="R20" s="1242"/>
    </row>
    <row r="21" spans="1:18" ht="20.100000000000001" customHeight="1">
      <c r="A21" s="51">
        <f t="shared" si="5"/>
        <v>10</v>
      </c>
      <c r="B21" s="1238"/>
      <c r="C21" s="1238"/>
      <c r="D21" s="47" t="s">
        <v>113</v>
      </c>
      <c r="E21" s="318">
        <v>2092.5</v>
      </c>
      <c r="F21" s="319" t="s">
        <v>114</v>
      </c>
      <c r="G21" s="654">
        <f t="shared" si="2"/>
        <v>2529.6</v>
      </c>
      <c r="H21" s="319" t="s">
        <v>114</v>
      </c>
      <c r="I21" s="734">
        <f t="shared" si="3"/>
        <v>0.2088888888888889</v>
      </c>
      <c r="J21" s="756">
        <v>2720</v>
      </c>
      <c r="K21" s="523">
        <f t="shared" si="4"/>
        <v>1632</v>
      </c>
      <c r="L21" s="339">
        <v>0</v>
      </c>
      <c r="M21" s="340">
        <v>0</v>
      </c>
      <c r="N21" s="339">
        <v>56</v>
      </c>
      <c r="O21" s="726" t="e">
        <f t="shared" si="0"/>
        <v>#REF!</v>
      </c>
      <c r="P21" s="847">
        <f t="shared" si="1"/>
        <v>1270</v>
      </c>
      <c r="Q21" s="1235"/>
      <c r="R21" s="1242"/>
    </row>
    <row r="22" spans="1:18" ht="20.100000000000001" customHeight="1">
      <c r="A22" s="815">
        <f t="shared" si="5"/>
        <v>11</v>
      </c>
      <c r="B22" s="1238"/>
      <c r="C22" s="1238"/>
      <c r="D22" s="47" t="s">
        <v>115</v>
      </c>
      <c r="E22" s="318">
        <v>1906.5</v>
      </c>
      <c r="F22" s="319" t="s">
        <v>116</v>
      </c>
      <c r="G22" s="318">
        <f t="shared" si="2"/>
        <v>1906.5</v>
      </c>
      <c r="H22" s="319" t="s">
        <v>116</v>
      </c>
      <c r="I22" s="734">
        <f t="shared" si="3"/>
        <v>0</v>
      </c>
      <c r="J22" s="742">
        <v>2050</v>
      </c>
      <c r="K22" s="639">
        <f t="shared" si="4"/>
        <v>1230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847">
        <f t="shared" si="1"/>
        <v>1120</v>
      </c>
      <c r="Q22" s="1235"/>
      <c r="R22" s="1242"/>
    </row>
    <row r="23" spans="1:18" ht="20.100000000000001" customHeight="1">
      <c r="A23" s="51">
        <f t="shared" si="5"/>
        <v>12</v>
      </c>
      <c r="B23" s="1238"/>
      <c r="C23" s="1238"/>
      <c r="D23" s="47" t="s">
        <v>117</v>
      </c>
      <c r="E23" s="318">
        <v>1767</v>
      </c>
      <c r="F23" s="319" t="s">
        <v>118</v>
      </c>
      <c r="G23" s="318">
        <f>J23*0.93</f>
        <v>1767</v>
      </c>
      <c r="H23" s="319" t="s">
        <v>118</v>
      </c>
      <c r="I23" s="734">
        <f t="shared" si="3"/>
        <v>0</v>
      </c>
      <c r="J23" s="742">
        <v>1900</v>
      </c>
      <c r="K23" s="639">
        <f t="shared" si="4"/>
        <v>1140</v>
      </c>
      <c r="L23" s="339">
        <v>0</v>
      </c>
      <c r="M23" s="340">
        <v>0</v>
      </c>
      <c r="N23" s="339">
        <v>56</v>
      </c>
      <c r="O23" s="343" t="e">
        <f t="shared" si="0"/>
        <v>#REF!</v>
      </c>
      <c r="P23" s="847">
        <f t="shared" si="1"/>
        <v>1030</v>
      </c>
      <c r="Q23" s="1235"/>
      <c r="R23" s="1242"/>
    </row>
    <row r="24" spans="1:18" ht="20.100000000000001" customHeight="1">
      <c r="A24" s="51">
        <f t="shared" si="5"/>
        <v>13</v>
      </c>
      <c r="B24" s="1238"/>
      <c r="C24" s="1238"/>
      <c r="D24" s="47" t="s">
        <v>119</v>
      </c>
      <c r="E24" s="318">
        <v>1627.5</v>
      </c>
      <c r="F24" s="319" t="s">
        <v>120</v>
      </c>
      <c r="G24" s="318">
        <f t="shared" si="2"/>
        <v>1627.5</v>
      </c>
      <c r="H24" s="319" t="s">
        <v>120</v>
      </c>
      <c r="I24" s="734">
        <f t="shared" si="3"/>
        <v>0</v>
      </c>
      <c r="J24" s="742">
        <v>1750</v>
      </c>
      <c r="K24" s="639">
        <f t="shared" si="4"/>
        <v>1050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847">
        <f t="shared" si="1"/>
        <v>940</v>
      </c>
      <c r="Q24" s="1235"/>
      <c r="R24" s="1242"/>
    </row>
    <row r="25" spans="1:18" ht="20.100000000000001" customHeight="1">
      <c r="A25" s="51">
        <f t="shared" si="5"/>
        <v>14</v>
      </c>
      <c r="B25" s="1238"/>
      <c r="C25" s="1238"/>
      <c r="D25" s="47" t="s">
        <v>121</v>
      </c>
      <c r="E25" s="318">
        <v>1488</v>
      </c>
      <c r="F25" s="319" t="s">
        <v>122</v>
      </c>
      <c r="G25" s="318">
        <f t="shared" si="2"/>
        <v>1488</v>
      </c>
      <c r="H25" s="319" t="s">
        <v>122</v>
      </c>
      <c r="I25" s="734">
        <f t="shared" si="3"/>
        <v>0</v>
      </c>
      <c r="J25" s="742">
        <v>1600</v>
      </c>
      <c r="K25" s="639">
        <f t="shared" si="4"/>
        <v>960</v>
      </c>
      <c r="L25" s="339">
        <v>0</v>
      </c>
      <c r="M25" s="340">
        <v>0</v>
      </c>
      <c r="N25" s="339">
        <v>56</v>
      </c>
      <c r="O25" s="343" t="e">
        <f t="shared" si="0"/>
        <v>#REF!</v>
      </c>
      <c r="P25" s="847">
        <f t="shared" si="1"/>
        <v>850</v>
      </c>
      <c r="Q25" s="1235"/>
      <c r="R25" s="1242"/>
    </row>
    <row r="26" spans="1:18" ht="20.100000000000001" customHeight="1">
      <c r="A26" s="51">
        <f t="shared" si="5"/>
        <v>15</v>
      </c>
      <c r="B26" s="1238"/>
      <c r="C26" s="1238"/>
      <c r="D26" s="47" t="s">
        <v>123</v>
      </c>
      <c r="E26" s="318">
        <v>1395</v>
      </c>
      <c r="F26" s="319" t="s">
        <v>124</v>
      </c>
      <c r="G26" s="318">
        <f t="shared" si="2"/>
        <v>1395</v>
      </c>
      <c r="H26" s="319" t="s">
        <v>124</v>
      </c>
      <c r="I26" s="734">
        <f t="shared" si="3"/>
        <v>0</v>
      </c>
      <c r="J26" s="742">
        <v>1500</v>
      </c>
      <c r="K26" s="639" t="s">
        <v>125</v>
      </c>
      <c r="L26" s="339">
        <v>0</v>
      </c>
      <c r="M26" s="340">
        <v>0</v>
      </c>
      <c r="N26" s="339">
        <v>56</v>
      </c>
      <c r="O26" s="343" t="e">
        <f t="shared" si="0"/>
        <v>#REF!</v>
      </c>
      <c r="P26" s="847">
        <f t="shared" si="1"/>
        <v>800</v>
      </c>
      <c r="Q26" s="1235"/>
      <c r="R26" s="1242"/>
    </row>
    <row r="27" spans="1:18" ht="20.100000000000001" customHeight="1" thickBot="1">
      <c r="A27" s="818">
        <f t="shared" si="5"/>
        <v>16</v>
      </c>
      <c r="B27" s="1238"/>
      <c r="C27" s="1239"/>
      <c r="D27" s="681" t="s">
        <v>126</v>
      </c>
      <c r="E27" s="571">
        <v>1302</v>
      </c>
      <c r="F27" s="682" t="s">
        <v>127</v>
      </c>
      <c r="G27" s="571">
        <f t="shared" si="2"/>
        <v>1302</v>
      </c>
      <c r="H27" s="682" t="s">
        <v>127</v>
      </c>
      <c r="I27" s="753">
        <f t="shared" si="3"/>
        <v>0</v>
      </c>
      <c r="J27" s="757">
        <v>1400</v>
      </c>
      <c r="K27" s="731" t="s">
        <v>125</v>
      </c>
      <c r="L27" s="683">
        <v>0</v>
      </c>
      <c r="M27" s="684">
        <v>0</v>
      </c>
      <c r="N27" s="683">
        <v>56</v>
      </c>
      <c r="O27" s="685" t="e">
        <f t="shared" si="0"/>
        <v>#REF!</v>
      </c>
      <c r="P27" s="853">
        <f t="shared" si="1"/>
        <v>750</v>
      </c>
      <c r="Q27" s="1236"/>
      <c r="R27" s="1243"/>
    </row>
    <row r="28" spans="1:18" ht="20.100000000000001" customHeight="1" thickTop="1">
      <c r="A28" s="817">
        <v>17</v>
      </c>
      <c r="B28" s="1238"/>
      <c r="C28" s="1098" t="s">
        <v>61</v>
      </c>
      <c r="D28" s="673" t="s">
        <v>128</v>
      </c>
      <c r="E28" s="553">
        <v>6175.2000000000007</v>
      </c>
      <c r="F28" s="674" t="s">
        <v>92</v>
      </c>
      <c r="G28" s="675">
        <f t="shared" si="2"/>
        <v>6277.5</v>
      </c>
      <c r="H28" s="674" t="s">
        <v>92</v>
      </c>
      <c r="I28" s="736">
        <f t="shared" si="3"/>
        <v>1.6566265060240948E-2</v>
      </c>
      <c r="J28" s="758">
        <v>6750</v>
      </c>
      <c r="K28" s="711">
        <f t="shared" si="4"/>
        <v>4050</v>
      </c>
      <c r="L28" s="677">
        <v>0</v>
      </c>
      <c r="M28" s="678">
        <v>0</v>
      </c>
      <c r="N28" s="677">
        <v>56</v>
      </c>
      <c r="O28" s="790" t="e">
        <f t="shared" si="0"/>
        <v>#REF!</v>
      </c>
      <c r="P28" s="852">
        <v>3700</v>
      </c>
      <c r="Q28" s="1234" t="e">
        <f>#REF!</f>
        <v>#REF!</v>
      </c>
      <c r="R28" s="1102" t="s">
        <v>129</v>
      </c>
    </row>
    <row r="29" spans="1:18" ht="20.100000000000001" customHeight="1">
      <c r="A29" s="51">
        <f t="shared" si="5"/>
        <v>18</v>
      </c>
      <c r="B29" s="1238"/>
      <c r="C29" s="1095"/>
      <c r="D29" s="339" t="s">
        <v>130</v>
      </c>
      <c r="E29" s="318">
        <v>4464</v>
      </c>
      <c r="F29" s="50" t="s">
        <v>94</v>
      </c>
      <c r="G29" s="318">
        <f t="shared" si="2"/>
        <v>4464</v>
      </c>
      <c r="H29" s="50" t="s">
        <v>94</v>
      </c>
      <c r="I29" s="734">
        <f t="shared" si="3"/>
        <v>0</v>
      </c>
      <c r="J29" s="742">
        <v>4800</v>
      </c>
      <c r="K29" s="639">
        <f t="shared" si="4"/>
        <v>2880</v>
      </c>
      <c r="L29" s="563">
        <v>0</v>
      </c>
      <c r="M29" s="340">
        <v>0</v>
      </c>
      <c r="N29" s="563">
        <v>56</v>
      </c>
      <c r="O29" s="343" t="e">
        <f t="shared" si="0"/>
        <v>#REF!</v>
      </c>
      <c r="P29" s="847">
        <v>2600</v>
      </c>
      <c r="Q29" s="1235"/>
      <c r="R29" s="1103"/>
    </row>
    <row r="30" spans="1:18" ht="20.100000000000001" customHeight="1">
      <c r="A30" s="815">
        <v>19</v>
      </c>
      <c r="B30" s="1238"/>
      <c r="C30" s="1095"/>
      <c r="D30" s="637" t="s">
        <v>131</v>
      </c>
      <c r="E30" s="314">
        <v>3422.4</v>
      </c>
      <c r="F30" s="717" t="s">
        <v>96</v>
      </c>
      <c r="G30" s="314">
        <f t="shared" si="2"/>
        <v>3422.4</v>
      </c>
      <c r="H30" s="717" t="s">
        <v>96</v>
      </c>
      <c r="I30" s="741">
        <f t="shared" si="3"/>
        <v>0</v>
      </c>
      <c r="J30" s="747">
        <v>3680</v>
      </c>
      <c r="K30" s="642">
        <f t="shared" si="4"/>
        <v>2208</v>
      </c>
      <c r="L30" s="638">
        <v>0</v>
      </c>
      <c r="M30" s="333">
        <v>0</v>
      </c>
      <c r="N30" s="638">
        <v>56</v>
      </c>
      <c r="O30" s="334" t="e">
        <f t="shared" si="0"/>
        <v>#REF!</v>
      </c>
      <c r="P30" s="848">
        <v>2150</v>
      </c>
      <c r="Q30" s="1235"/>
      <c r="R30" s="1103"/>
    </row>
    <row r="31" spans="1:18" ht="20.100000000000001" customHeight="1">
      <c r="A31" s="815">
        <v>20</v>
      </c>
      <c r="B31" s="1238"/>
      <c r="C31" s="1095"/>
      <c r="D31" s="673" t="s">
        <v>132</v>
      </c>
      <c r="E31" s="553">
        <v>4147.8</v>
      </c>
      <c r="F31" s="716" t="s">
        <v>98</v>
      </c>
      <c r="G31" s="675">
        <f t="shared" si="2"/>
        <v>4733.7</v>
      </c>
      <c r="H31" s="716" t="s">
        <v>98</v>
      </c>
      <c r="I31" s="736">
        <f t="shared" si="3"/>
        <v>0.14125560538116577</v>
      </c>
      <c r="J31" s="758">
        <v>5090</v>
      </c>
      <c r="K31" s="711">
        <f t="shared" si="4"/>
        <v>3054</v>
      </c>
      <c r="L31" s="673">
        <v>0</v>
      </c>
      <c r="M31" s="689">
        <v>0</v>
      </c>
      <c r="N31" s="673">
        <v>56</v>
      </c>
      <c r="O31" s="676" t="e">
        <f t="shared" si="0"/>
        <v>#REF!</v>
      </c>
      <c r="P31" s="857">
        <v>2600</v>
      </c>
      <c r="Q31" s="1235"/>
      <c r="R31" s="1103"/>
    </row>
    <row r="32" spans="1:18" ht="20.100000000000001" customHeight="1">
      <c r="A32" s="51">
        <f t="shared" si="5"/>
        <v>21</v>
      </c>
      <c r="B32" s="1238"/>
      <c r="C32" s="1095"/>
      <c r="D32" s="47" t="s">
        <v>134</v>
      </c>
      <c r="E32" s="318">
        <v>3329.4</v>
      </c>
      <c r="F32" s="319" t="s">
        <v>101</v>
      </c>
      <c r="G32" s="654">
        <f t="shared" si="2"/>
        <v>3766.5</v>
      </c>
      <c r="H32" s="319" t="s">
        <v>101</v>
      </c>
      <c r="I32" s="734">
        <f t="shared" si="3"/>
        <v>0.13128491620111737</v>
      </c>
      <c r="J32" s="756">
        <v>4050</v>
      </c>
      <c r="K32" s="523">
        <f t="shared" si="4"/>
        <v>2430</v>
      </c>
      <c r="L32" s="339">
        <v>0</v>
      </c>
      <c r="M32" s="340">
        <v>0</v>
      </c>
      <c r="N32" s="339">
        <v>56</v>
      </c>
      <c r="O32" s="524" t="e">
        <f t="shared" si="0"/>
        <v>#REF!</v>
      </c>
      <c r="P32" s="850">
        <v>2100</v>
      </c>
      <c r="Q32" s="1235"/>
      <c r="R32" s="1103"/>
    </row>
    <row r="33" spans="1:18" ht="20.100000000000001" customHeight="1">
      <c r="A33" s="815">
        <f t="shared" si="5"/>
        <v>22</v>
      </c>
      <c r="B33" s="1238"/>
      <c r="C33" s="1095"/>
      <c r="D33" s="47" t="s">
        <v>136</v>
      </c>
      <c r="E33" s="318">
        <v>2622.6000000000004</v>
      </c>
      <c r="F33" s="319" t="s">
        <v>104</v>
      </c>
      <c r="G33" s="318">
        <f t="shared" si="2"/>
        <v>2622.6000000000004</v>
      </c>
      <c r="H33" s="319" t="s">
        <v>104</v>
      </c>
      <c r="I33" s="734">
        <f t="shared" si="3"/>
        <v>0</v>
      </c>
      <c r="J33" s="742">
        <v>2820</v>
      </c>
      <c r="K33" s="639">
        <f t="shared" si="4"/>
        <v>1692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850">
        <v>1600</v>
      </c>
      <c r="Q33" s="1235"/>
      <c r="R33" s="1103"/>
    </row>
    <row r="34" spans="1:18" ht="20.100000000000001" customHeight="1">
      <c r="A34" s="815">
        <v>23</v>
      </c>
      <c r="B34" s="1238"/>
      <c r="C34" s="1095"/>
      <c r="D34" s="49" t="s">
        <v>137</v>
      </c>
      <c r="E34" s="314">
        <v>2027.4</v>
      </c>
      <c r="F34" s="320" t="s">
        <v>107</v>
      </c>
      <c r="G34" s="314">
        <f t="shared" si="2"/>
        <v>2027.4</v>
      </c>
      <c r="H34" s="320" t="s">
        <v>107</v>
      </c>
      <c r="I34" s="741">
        <f t="shared" si="3"/>
        <v>0</v>
      </c>
      <c r="J34" s="747">
        <v>2180</v>
      </c>
      <c r="K34" s="642">
        <f t="shared" si="4"/>
        <v>1308</v>
      </c>
      <c r="L34" s="637">
        <v>0</v>
      </c>
      <c r="M34" s="333">
        <v>0</v>
      </c>
      <c r="N34" s="637">
        <v>56</v>
      </c>
      <c r="O34" s="643" t="e">
        <f t="shared" si="0"/>
        <v>#REF!</v>
      </c>
      <c r="P34" s="851">
        <v>1100</v>
      </c>
      <c r="Q34" s="1235"/>
      <c r="R34" s="1103"/>
    </row>
    <row r="35" spans="1:18" ht="20.100000000000001" customHeight="1">
      <c r="A35" s="51">
        <v>24</v>
      </c>
      <c r="B35" s="1238"/>
      <c r="C35" s="1095"/>
      <c r="D35" s="844" t="s">
        <v>138</v>
      </c>
      <c r="E35" s="553">
        <v>2166.9</v>
      </c>
      <c r="F35" s="716" t="s">
        <v>110</v>
      </c>
      <c r="G35" s="675">
        <f t="shared" si="2"/>
        <v>2669.1000000000004</v>
      </c>
      <c r="H35" s="716" t="s">
        <v>110</v>
      </c>
      <c r="I35" s="736">
        <f t="shared" si="3"/>
        <v>0.23175965665236054</v>
      </c>
      <c r="J35" s="758">
        <v>2870</v>
      </c>
      <c r="K35" s="711">
        <f t="shared" si="4"/>
        <v>1722</v>
      </c>
      <c r="L35" s="673">
        <v>0</v>
      </c>
      <c r="M35" s="689">
        <v>0</v>
      </c>
      <c r="N35" s="673">
        <v>56</v>
      </c>
      <c r="O35" s="790" t="e">
        <f t="shared" si="0"/>
        <v>#REF!</v>
      </c>
      <c r="P35" s="852">
        <v>1420</v>
      </c>
      <c r="Q35" s="1235"/>
      <c r="R35" s="1104" t="s">
        <v>139</v>
      </c>
    </row>
    <row r="36" spans="1:18" ht="20.100000000000001" customHeight="1">
      <c r="A36" s="815">
        <f t="shared" si="5"/>
        <v>25</v>
      </c>
      <c r="B36" s="1238"/>
      <c r="C36" s="1095"/>
      <c r="D36" s="47" t="s">
        <v>140</v>
      </c>
      <c r="E36" s="318">
        <v>1980.9</v>
      </c>
      <c r="F36" s="845" t="s">
        <v>112</v>
      </c>
      <c r="G36" s="654">
        <f t="shared" si="2"/>
        <v>2399.4</v>
      </c>
      <c r="H36" s="319" t="s">
        <v>112</v>
      </c>
      <c r="I36" s="734">
        <f t="shared" si="3"/>
        <v>0.21126760563380276</v>
      </c>
      <c r="J36" s="756">
        <v>2580</v>
      </c>
      <c r="K36" s="523">
        <f t="shared" si="4"/>
        <v>1548</v>
      </c>
      <c r="L36" s="339">
        <v>0</v>
      </c>
      <c r="M36" s="340">
        <v>0</v>
      </c>
      <c r="N36" s="339">
        <v>56</v>
      </c>
      <c r="O36" s="726" t="e">
        <f t="shared" si="0"/>
        <v>#REF!</v>
      </c>
      <c r="P36" s="847">
        <v>1220</v>
      </c>
      <c r="Q36" s="1235"/>
      <c r="R36" s="1104"/>
    </row>
    <row r="37" spans="1:18" ht="20.100000000000001" customHeight="1">
      <c r="A37" s="51">
        <f t="shared" si="5"/>
        <v>26</v>
      </c>
      <c r="B37" s="1238"/>
      <c r="C37" s="1095"/>
      <c r="D37" s="47" t="s">
        <v>141</v>
      </c>
      <c r="E37" s="318">
        <v>1794.9</v>
      </c>
      <c r="F37" s="319" t="s">
        <v>114</v>
      </c>
      <c r="G37" s="654">
        <f t="shared" si="2"/>
        <v>2185.5</v>
      </c>
      <c r="H37" s="319" t="s">
        <v>114</v>
      </c>
      <c r="I37" s="734">
        <f t="shared" si="3"/>
        <v>0.21761658031088071</v>
      </c>
      <c r="J37" s="756">
        <v>2350</v>
      </c>
      <c r="K37" s="523">
        <f t="shared" si="4"/>
        <v>1410</v>
      </c>
      <c r="L37" s="339">
        <v>0</v>
      </c>
      <c r="M37" s="340">
        <v>0</v>
      </c>
      <c r="N37" s="339">
        <v>56</v>
      </c>
      <c r="O37" s="726" t="e">
        <f t="shared" si="0"/>
        <v>#REF!</v>
      </c>
      <c r="P37" s="847">
        <v>1070</v>
      </c>
      <c r="Q37" s="1235"/>
      <c r="R37" s="1104"/>
    </row>
    <row r="38" spans="1:18" ht="20.100000000000001" customHeight="1">
      <c r="A38" s="815">
        <f t="shared" si="5"/>
        <v>27</v>
      </c>
      <c r="B38" s="1238"/>
      <c r="C38" s="1095"/>
      <c r="D38" s="47" t="s">
        <v>142</v>
      </c>
      <c r="E38" s="318">
        <v>1608.9</v>
      </c>
      <c r="F38" s="319" t="s">
        <v>116</v>
      </c>
      <c r="G38" s="318">
        <f t="shared" si="2"/>
        <v>1608.9</v>
      </c>
      <c r="H38" s="319" t="s">
        <v>116</v>
      </c>
      <c r="I38" s="734">
        <f t="shared" si="3"/>
        <v>0</v>
      </c>
      <c r="J38" s="742">
        <v>1730</v>
      </c>
      <c r="K38" s="639">
        <f t="shared" si="4"/>
        <v>1038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847">
        <v>920</v>
      </c>
      <c r="Q38" s="1235"/>
      <c r="R38" s="1104"/>
    </row>
    <row r="39" spans="1:18" ht="20.100000000000001" customHeight="1">
      <c r="A39" s="51">
        <f t="shared" si="5"/>
        <v>28</v>
      </c>
      <c r="B39" s="1238"/>
      <c r="C39" s="1095"/>
      <c r="D39" s="47" t="s">
        <v>143</v>
      </c>
      <c r="E39" s="318">
        <v>1469.4</v>
      </c>
      <c r="F39" s="319" t="s">
        <v>118</v>
      </c>
      <c r="G39" s="318">
        <f t="shared" si="2"/>
        <v>1469.4</v>
      </c>
      <c r="H39" s="319" t="s">
        <v>118</v>
      </c>
      <c r="I39" s="734">
        <f t="shared" si="3"/>
        <v>0</v>
      </c>
      <c r="J39" s="742">
        <v>1580</v>
      </c>
      <c r="K39" s="639">
        <f t="shared" si="4"/>
        <v>948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847">
        <v>830</v>
      </c>
      <c r="Q39" s="1235"/>
      <c r="R39" s="1104"/>
    </row>
    <row r="40" spans="1:18" ht="20.100000000000001" customHeight="1">
      <c r="A40" s="51">
        <f t="shared" si="5"/>
        <v>29</v>
      </c>
      <c r="B40" s="1238"/>
      <c r="C40" s="1095"/>
      <c r="D40" s="47" t="s">
        <v>144</v>
      </c>
      <c r="E40" s="318">
        <v>1329.9</v>
      </c>
      <c r="F40" s="319" t="s">
        <v>120</v>
      </c>
      <c r="G40" s="318">
        <f t="shared" si="2"/>
        <v>1329.9</v>
      </c>
      <c r="H40" s="319" t="s">
        <v>120</v>
      </c>
      <c r="I40" s="734">
        <f t="shared" si="3"/>
        <v>0</v>
      </c>
      <c r="J40" s="742">
        <v>1430</v>
      </c>
      <c r="K40" s="639">
        <f t="shared" si="4"/>
        <v>858</v>
      </c>
      <c r="L40" s="339">
        <v>0</v>
      </c>
      <c r="M40" s="340">
        <v>0</v>
      </c>
      <c r="N40" s="339">
        <v>56</v>
      </c>
      <c r="O40" s="343" t="e">
        <f t="shared" si="0"/>
        <v>#REF!</v>
      </c>
      <c r="P40" s="847">
        <v>740</v>
      </c>
      <c r="Q40" s="1235"/>
      <c r="R40" s="1104"/>
    </row>
    <row r="41" spans="1:18" ht="20.100000000000001" customHeight="1">
      <c r="A41" s="51">
        <f t="shared" si="5"/>
        <v>30</v>
      </c>
      <c r="B41" s="1238"/>
      <c r="C41" s="1095"/>
      <c r="D41" s="47" t="s">
        <v>145</v>
      </c>
      <c r="E41" s="318">
        <v>1190.4000000000001</v>
      </c>
      <c r="F41" s="319" t="s">
        <v>122</v>
      </c>
      <c r="G41" s="318">
        <f t="shared" si="2"/>
        <v>1190.4000000000001</v>
      </c>
      <c r="H41" s="319" t="s">
        <v>122</v>
      </c>
      <c r="I41" s="734">
        <f t="shared" si="3"/>
        <v>0</v>
      </c>
      <c r="J41" s="742">
        <v>1280</v>
      </c>
      <c r="K41" s="639">
        <f t="shared" si="4"/>
        <v>768</v>
      </c>
      <c r="L41" s="339">
        <v>0</v>
      </c>
      <c r="M41" s="340">
        <v>0</v>
      </c>
      <c r="N41" s="339">
        <v>56</v>
      </c>
      <c r="O41" s="343" t="e">
        <f t="shared" si="0"/>
        <v>#REF!</v>
      </c>
      <c r="P41" s="847">
        <v>650</v>
      </c>
      <c r="Q41" s="1235"/>
      <c r="R41" s="1104"/>
    </row>
    <row r="42" spans="1:18" ht="20.100000000000001" customHeight="1">
      <c r="A42" s="51">
        <f t="shared" si="5"/>
        <v>31</v>
      </c>
      <c r="B42" s="1238"/>
      <c r="C42" s="1095"/>
      <c r="D42" s="47" t="s">
        <v>146</v>
      </c>
      <c r="E42" s="318">
        <v>1097.4000000000001</v>
      </c>
      <c r="F42" s="319" t="s">
        <v>124</v>
      </c>
      <c r="G42" s="318">
        <f t="shared" si="2"/>
        <v>1097.4000000000001</v>
      </c>
      <c r="H42" s="319" t="s">
        <v>124</v>
      </c>
      <c r="I42" s="734">
        <f t="shared" si="3"/>
        <v>0</v>
      </c>
      <c r="J42" s="742">
        <v>1180</v>
      </c>
      <c r="K42" s="639" t="s">
        <v>125</v>
      </c>
      <c r="L42" s="339">
        <v>0</v>
      </c>
      <c r="M42" s="340">
        <v>0</v>
      </c>
      <c r="N42" s="339">
        <v>56</v>
      </c>
      <c r="O42" s="343" t="e">
        <f t="shared" si="0"/>
        <v>#REF!</v>
      </c>
      <c r="P42" s="847">
        <v>600</v>
      </c>
      <c r="Q42" s="1235"/>
      <c r="R42" s="1104"/>
    </row>
    <row r="43" spans="1:18" ht="20.100000000000001" customHeight="1" thickBot="1">
      <c r="A43" s="816">
        <f t="shared" si="5"/>
        <v>32</v>
      </c>
      <c r="B43" s="1240"/>
      <c r="C43" s="1096"/>
      <c r="D43" s="565" t="s">
        <v>147</v>
      </c>
      <c r="E43" s="554">
        <v>1004.4000000000001</v>
      </c>
      <c r="F43" s="566" t="s">
        <v>127</v>
      </c>
      <c r="G43" s="554">
        <f t="shared" si="2"/>
        <v>1004.4000000000001</v>
      </c>
      <c r="H43" s="566" t="s">
        <v>127</v>
      </c>
      <c r="I43" s="739">
        <f t="shared" si="3"/>
        <v>0</v>
      </c>
      <c r="J43" s="745">
        <v>1080</v>
      </c>
      <c r="K43" s="641" t="s">
        <v>125</v>
      </c>
      <c r="L43" s="567">
        <v>0</v>
      </c>
      <c r="M43" s="568">
        <v>0</v>
      </c>
      <c r="N43" s="567">
        <v>56</v>
      </c>
      <c r="O43" s="569" t="e">
        <f t="shared" si="0"/>
        <v>#REF!</v>
      </c>
      <c r="P43" s="855">
        <v>550</v>
      </c>
      <c r="Q43" s="1244"/>
      <c r="R43" s="1105"/>
    </row>
    <row r="44" spans="1:18" ht="20.100000000000001" customHeight="1" thickBot="1">
      <c r="A44" s="53"/>
      <c r="B44" s="83"/>
      <c r="C44" s="83"/>
      <c r="D44" s="53"/>
      <c r="E44" s="367"/>
      <c r="F44" s="53"/>
      <c r="G44" s="368"/>
      <c r="H44" s="53"/>
      <c r="I44" s="378"/>
      <c r="J44" s="335"/>
      <c r="K44" s="335"/>
      <c r="L44" s="75"/>
      <c r="M44" s="335"/>
      <c r="N44" s="75"/>
      <c r="O44" s="335"/>
      <c r="P44" s="335"/>
      <c r="Q44" s="773"/>
      <c r="R44" s="774"/>
    </row>
    <row r="45" spans="1:18" ht="20.100000000000001" customHeight="1" thickBot="1">
      <c r="A45" s="54" t="s">
        <v>148</v>
      </c>
      <c r="B45" s="54"/>
      <c r="C45" s="55"/>
      <c r="G45" s="1106" t="s">
        <v>149</v>
      </c>
      <c r="H45" s="1107"/>
      <c r="I45" s="1107"/>
      <c r="J45" s="1107"/>
      <c r="K45" s="1107"/>
      <c r="L45" s="1107"/>
      <c r="M45" s="1107"/>
      <c r="N45" s="1107"/>
      <c r="O45" s="1107"/>
      <c r="P45" s="1107"/>
      <c r="Q45" s="1107"/>
      <c r="R45" s="1108"/>
    </row>
    <row r="46" spans="1:18" ht="13.5" customHeight="1">
      <c r="A46" s="1109" t="s">
        <v>150</v>
      </c>
      <c r="B46" s="1111" t="s">
        <v>151</v>
      </c>
      <c r="C46" s="1112"/>
      <c r="D46" s="1111" t="s">
        <v>152</v>
      </c>
      <c r="E46" s="1115"/>
      <c r="F46" s="1112"/>
      <c r="G46" s="1111" t="s">
        <v>153</v>
      </c>
      <c r="H46" s="1115"/>
      <c r="I46" s="1115"/>
      <c r="J46" s="1112"/>
      <c r="K46" s="1111" t="s">
        <v>238</v>
      </c>
      <c r="L46" s="1115"/>
      <c r="M46" s="1115"/>
      <c r="N46" s="1112"/>
      <c r="O46" s="1111" t="s">
        <v>69</v>
      </c>
      <c r="P46" s="1115"/>
      <c r="Q46" s="1115"/>
      <c r="R46" s="1112"/>
    </row>
    <row r="47" spans="1:18" ht="13.5" customHeight="1" thickBot="1">
      <c r="A47" s="1110"/>
      <c r="B47" s="1113"/>
      <c r="C47" s="1114"/>
      <c r="D47" s="56" t="s">
        <v>155</v>
      </c>
      <c r="E47" s="57" t="s">
        <v>156</v>
      </c>
      <c r="F47" s="57" t="s">
        <v>157</v>
      </c>
      <c r="G47" s="56" t="s">
        <v>155</v>
      </c>
      <c r="H47" s="1116" t="s">
        <v>158</v>
      </c>
      <c r="I47" s="1117"/>
      <c r="J47" s="576" t="s">
        <v>157</v>
      </c>
      <c r="K47" s="56" t="s">
        <v>155</v>
      </c>
      <c r="L47" s="1116" t="s">
        <v>158</v>
      </c>
      <c r="M47" s="1117"/>
      <c r="N47" s="576" t="s">
        <v>157</v>
      </c>
      <c r="O47" s="1113" t="s">
        <v>88</v>
      </c>
      <c r="P47" s="1114"/>
      <c r="Q47" s="1113" t="s">
        <v>159</v>
      </c>
      <c r="R47" s="1114"/>
    </row>
    <row r="48" spans="1:18" ht="13.5" customHeight="1">
      <c r="A48" s="581">
        <v>1</v>
      </c>
      <c r="B48" s="1118" t="s">
        <v>260</v>
      </c>
      <c r="C48" s="1119"/>
      <c r="D48" s="58">
        <f>J12</f>
        <v>6980</v>
      </c>
      <c r="E48" s="59">
        <v>287</v>
      </c>
      <c r="F48" s="59">
        <f t="shared" ref="F48:F53" si="6">D48+E48</f>
        <v>7267</v>
      </c>
      <c r="G48" s="58">
        <v>5900</v>
      </c>
      <c r="H48" s="1120">
        <v>279</v>
      </c>
      <c r="I48" s="1121"/>
      <c r="J48" s="577">
        <f>G48+H48</f>
        <v>6179</v>
      </c>
      <c r="K48" s="58">
        <v>6910</v>
      </c>
      <c r="L48" s="1120">
        <v>202</v>
      </c>
      <c r="M48" s="1121"/>
      <c r="N48" s="545">
        <f t="shared" ref="N48:N53" si="7">K48+L48</f>
        <v>7112</v>
      </c>
      <c r="O48" s="1122" t="s">
        <v>251</v>
      </c>
      <c r="P48" s="1123"/>
      <c r="Q48" s="1122" t="s">
        <v>252</v>
      </c>
      <c r="R48" s="1123"/>
    </row>
    <row r="49" spans="1:18" ht="13.5" customHeight="1">
      <c r="A49" s="60">
        <v>2</v>
      </c>
      <c r="B49" s="1124" t="s">
        <v>261</v>
      </c>
      <c r="C49" s="1125"/>
      <c r="D49" s="61">
        <f>J15</f>
        <v>5380</v>
      </c>
      <c r="E49" s="544">
        <v>287</v>
      </c>
      <c r="F49" s="578">
        <f t="shared" si="6"/>
        <v>5667</v>
      </c>
      <c r="G49" s="61"/>
      <c r="H49" s="1126"/>
      <c r="I49" s="1127"/>
      <c r="J49" s="578"/>
      <c r="K49" s="61">
        <v>3250</v>
      </c>
      <c r="L49" s="1126">
        <v>202</v>
      </c>
      <c r="M49" s="1127"/>
      <c r="N49" s="352">
        <f t="shared" si="7"/>
        <v>3452</v>
      </c>
      <c r="O49" s="1128" t="s">
        <v>251</v>
      </c>
      <c r="P49" s="1129"/>
      <c r="Q49" s="1128" t="s">
        <v>252</v>
      </c>
      <c r="R49" s="1129"/>
    </row>
    <row r="50" spans="1:18" ht="13.5" customHeight="1" thickBot="1">
      <c r="A50" s="547">
        <v>3</v>
      </c>
      <c r="B50" s="1113" t="s">
        <v>262</v>
      </c>
      <c r="C50" s="1114"/>
      <c r="D50" s="61">
        <f>J19</f>
        <v>3170</v>
      </c>
      <c r="E50" s="544">
        <v>287</v>
      </c>
      <c r="F50" s="578">
        <f t="shared" si="6"/>
        <v>3457</v>
      </c>
      <c r="G50" s="61">
        <v>2280</v>
      </c>
      <c r="H50" s="1126">
        <v>279</v>
      </c>
      <c r="I50" s="1127"/>
      <c r="J50" s="578">
        <f>G50+H50</f>
        <v>2559</v>
      </c>
      <c r="K50" s="61">
        <v>2370</v>
      </c>
      <c r="L50" s="1126">
        <v>202</v>
      </c>
      <c r="M50" s="1127"/>
      <c r="N50" s="352">
        <f t="shared" si="7"/>
        <v>2572</v>
      </c>
      <c r="O50" s="1130" t="s">
        <v>251</v>
      </c>
      <c r="P50" s="1131"/>
      <c r="Q50" s="1130" t="s">
        <v>252</v>
      </c>
      <c r="R50" s="1131"/>
    </row>
    <row r="51" spans="1:18" ht="12.75" customHeight="1">
      <c r="A51" s="581">
        <v>4</v>
      </c>
      <c r="B51" s="1118" t="s">
        <v>263</v>
      </c>
      <c r="C51" s="1119"/>
      <c r="D51" s="58">
        <f>J28</f>
        <v>6750</v>
      </c>
      <c r="E51" s="59">
        <v>287</v>
      </c>
      <c r="F51" s="59">
        <f t="shared" si="6"/>
        <v>7037</v>
      </c>
      <c r="G51" s="58">
        <v>5500</v>
      </c>
      <c r="H51" s="1120">
        <v>279</v>
      </c>
      <c r="I51" s="1121"/>
      <c r="J51" s="577">
        <f>G51+H51</f>
        <v>5779</v>
      </c>
      <c r="K51" s="58">
        <v>6910</v>
      </c>
      <c r="L51" s="1120">
        <v>202</v>
      </c>
      <c r="M51" s="1121"/>
      <c r="N51" s="545">
        <f t="shared" si="7"/>
        <v>7112</v>
      </c>
      <c r="O51" s="1122" t="s">
        <v>251</v>
      </c>
      <c r="P51" s="1123"/>
      <c r="Q51" s="1122" t="s">
        <v>252</v>
      </c>
      <c r="R51" s="1123"/>
    </row>
    <row r="52" spans="1:18" ht="12.75" customHeight="1">
      <c r="A52" s="60">
        <v>5</v>
      </c>
      <c r="B52" s="1124" t="s">
        <v>264</v>
      </c>
      <c r="C52" s="1125"/>
      <c r="D52" s="61">
        <f>J31</f>
        <v>5090</v>
      </c>
      <c r="E52" s="544">
        <v>287</v>
      </c>
      <c r="F52" s="578">
        <f t="shared" si="6"/>
        <v>5377</v>
      </c>
      <c r="G52" s="61"/>
      <c r="H52" s="1126"/>
      <c r="I52" s="1127"/>
      <c r="J52" s="578"/>
      <c r="K52" s="61">
        <v>3250</v>
      </c>
      <c r="L52" s="1126">
        <v>20</v>
      </c>
      <c r="M52" s="1127"/>
      <c r="N52" s="352">
        <f t="shared" si="7"/>
        <v>3270</v>
      </c>
      <c r="O52" s="1128" t="s">
        <v>251</v>
      </c>
      <c r="P52" s="1129"/>
      <c r="Q52" s="1128" t="s">
        <v>252</v>
      </c>
      <c r="R52" s="1129"/>
    </row>
    <row r="53" spans="1:18" ht="12.75" customHeight="1" thickBot="1">
      <c r="A53" s="547">
        <v>6</v>
      </c>
      <c r="B53" s="1113" t="s">
        <v>265</v>
      </c>
      <c r="C53" s="1114"/>
      <c r="D53" s="582">
        <f>J35</f>
        <v>2870</v>
      </c>
      <c r="E53" s="546">
        <v>287</v>
      </c>
      <c r="F53" s="579">
        <f t="shared" si="6"/>
        <v>3157</v>
      </c>
      <c r="G53" s="582">
        <v>1880</v>
      </c>
      <c r="H53" s="1137">
        <v>279</v>
      </c>
      <c r="I53" s="1138"/>
      <c r="J53" s="579">
        <f>G53+H53</f>
        <v>2159</v>
      </c>
      <c r="K53" s="582">
        <v>2370</v>
      </c>
      <c r="L53" s="1137">
        <v>202</v>
      </c>
      <c r="M53" s="1138"/>
      <c r="N53" s="584">
        <f t="shared" si="7"/>
        <v>2572</v>
      </c>
      <c r="O53" s="1139" t="s">
        <v>251</v>
      </c>
      <c r="P53" s="1140"/>
      <c r="Q53" s="1139" t="s">
        <v>252</v>
      </c>
      <c r="R53" s="1140"/>
    </row>
    <row r="54" spans="1:18">
      <c r="A54" s="36" t="s">
        <v>168</v>
      </c>
      <c r="B54" s="75"/>
    </row>
    <row r="55" spans="1:18">
      <c r="A55" s="32" t="e">
        <f>#REF!</f>
        <v>#REF!</v>
      </c>
      <c r="B55" s="555"/>
      <c r="H55" s="369"/>
      <c r="I55" s="369"/>
      <c r="J55" s="369"/>
      <c r="K55" s="369"/>
      <c r="L55" s="369"/>
      <c r="M55" s="369"/>
      <c r="N55" s="369"/>
      <c r="O55" s="369"/>
      <c r="P55" s="369"/>
      <c r="Q55" s="369"/>
    </row>
    <row r="56" spans="1:18">
      <c r="A56" s="54" t="s">
        <v>169</v>
      </c>
      <c r="B56" s="32"/>
      <c r="C56" s="75"/>
    </row>
    <row r="57" spans="1:18">
      <c r="A57" s="32" t="s">
        <v>258</v>
      </c>
      <c r="B57" s="32"/>
      <c r="C57" s="75"/>
    </row>
    <row r="58" spans="1:18" ht="13.5" customHeight="1" thickBot="1">
      <c r="A58" s="54" t="s">
        <v>172</v>
      </c>
      <c r="B58" s="32"/>
      <c r="C58" s="75"/>
    </row>
    <row r="59" spans="1:18" ht="13.8" thickBot="1">
      <c r="A59" s="1285" t="s">
        <v>173</v>
      </c>
      <c r="B59" s="1286"/>
      <c r="C59" s="1287"/>
      <c r="D59" s="862" t="s">
        <v>174</v>
      </c>
      <c r="E59" s="1288" t="s">
        <v>175</v>
      </c>
      <c r="F59" s="1286"/>
      <c r="G59" s="1286"/>
      <c r="H59" s="1286"/>
      <c r="I59" s="1286"/>
      <c r="J59" s="1286"/>
      <c r="K59" s="1286"/>
      <c r="L59" s="1286"/>
      <c r="M59" s="1286"/>
      <c r="N59" s="1286"/>
      <c r="O59" s="1286"/>
      <c r="P59" s="1286"/>
      <c r="Q59" s="1289"/>
    </row>
    <row r="60" spans="1:18" ht="18">
      <c r="A60" s="63">
        <v>1</v>
      </c>
      <c r="B60" s="1141" t="s">
        <v>176</v>
      </c>
      <c r="C60" s="1142"/>
      <c r="D60" s="64"/>
      <c r="E60" s="1143" t="e">
        <f>#REF!</f>
        <v>#REF!</v>
      </c>
      <c r="F60" s="1144"/>
      <c r="G60" s="1144"/>
      <c r="H60" s="1144"/>
      <c r="I60" s="1144"/>
      <c r="J60" s="1144"/>
      <c r="K60" s="1144"/>
      <c r="L60" s="1144"/>
      <c r="M60" s="1144"/>
      <c r="N60" s="1144"/>
      <c r="O60" s="1144"/>
      <c r="P60" s="1144"/>
      <c r="Q60" s="1145"/>
    </row>
    <row r="61" spans="1:18" ht="22.2" customHeight="1">
      <c r="A61" s="65">
        <v>2</v>
      </c>
      <c r="B61" s="1146" t="s">
        <v>177</v>
      </c>
      <c r="C61" s="1147"/>
      <c r="D61" s="66"/>
      <c r="E61" s="1148" t="e">
        <f>#REF!</f>
        <v>#REF!</v>
      </c>
      <c r="F61" s="1149"/>
      <c r="G61" s="1149"/>
      <c r="H61" s="1149"/>
      <c r="I61" s="1149"/>
      <c r="J61" s="1149"/>
      <c r="K61" s="1149"/>
      <c r="L61" s="1149"/>
      <c r="M61" s="1149"/>
      <c r="N61" s="1149"/>
      <c r="O61" s="1149"/>
      <c r="P61" s="1149"/>
      <c r="Q61" s="1150"/>
    </row>
    <row r="62" spans="1:18" ht="54.6" customHeight="1">
      <c r="A62" s="67">
        <v>3</v>
      </c>
      <c r="B62" s="1146" t="s">
        <v>178</v>
      </c>
      <c r="C62" s="1147"/>
      <c r="D62" s="66"/>
      <c r="E62" s="1151" t="e">
        <f>#REF!</f>
        <v>#REF!</v>
      </c>
      <c r="F62" s="1152"/>
      <c r="G62" s="1152"/>
      <c r="H62" s="1152"/>
      <c r="I62" s="1152"/>
      <c r="J62" s="1152"/>
      <c r="K62" s="1152"/>
      <c r="L62" s="1152"/>
      <c r="M62" s="1152"/>
      <c r="N62" s="1152"/>
      <c r="O62" s="1152"/>
      <c r="P62" s="1152"/>
      <c r="Q62" s="1153"/>
    </row>
    <row r="63" spans="1:18" ht="18">
      <c r="A63" s="1162">
        <v>4</v>
      </c>
      <c r="B63" s="1146" t="s">
        <v>179</v>
      </c>
      <c r="C63" s="1147"/>
      <c r="D63" s="64"/>
      <c r="E63" s="1165"/>
      <c r="F63" s="1166"/>
      <c r="G63" s="1166"/>
      <c r="H63" s="1166"/>
      <c r="I63" s="1166"/>
      <c r="J63" s="1166"/>
      <c r="K63" s="1166"/>
      <c r="L63" s="1166"/>
      <c r="M63" s="1166"/>
      <c r="N63" s="1166"/>
      <c r="O63" s="1166"/>
      <c r="P63" s="1166"/>
      <c r="Q63" s="1167"/>
    </row>
    <row r="64" spans="1:18" ht="18">
      <c r="A64" s="1164"/>
      <c r="B64" s="1154" t="s">
        <v>180</v>
      </c>
      <c r="C64" s="1155"/>
      <c r="D64" s="69"/>
      <c r="E64" s="1156"/>
      <c r="F64" s="1157"/>
      <c r="G64" s="1157"/>
      <c r="H64" s="1157"/>
      <c r="I64" s="1157"/>
      <c r="J64" s="1157"/>
      <c r="K64" s="1157"/>
      <c r="L64" s="1157"/>
      <c r="M64" s="1157"/>
      <c r="N64" s="1157"/>
      <c r="O64" s="1157"/>
      <c r="P64" s="1157"/>
      <c r="Q64" s="1158"/>
    </row>
    <row r="65" spans="1:18" ht="18">
      <c r="A65" s="1164"/>
      <c r="B65" s="1154" t="s">
        <v>181</v>
      </c>
      <c r="C65" s="1155"/>
      <c r="D65" s="69"/>
      <c r="E65" s="1156" t="e">
        <f>#REF!</f>
        <v>#REF!</v>
      </c>
      <c r="F65" s="1157"/>
      <c r="G65" s="1157"/>
      <c r="H65" s="1157"/>
      <c r="I65" s="1157"/>
      <c r="J65" s="1157"/>
      <c r="K65" s="1157"/>
      <c r="L65" s="1157"/>
      <c r="M65" s="1157"/>
      <c r="N65" s="1157"/>
      <c r="O65" s="1157"/>
      <c r="P65" s="1157"/>
      <c r="Q65" s="1158"/>
    </row>
    <row r="66" spans="1:18" ht="18">
      <c r="A66" s="1164"/>
      <c r="B66" s="1154" t="s">
        <v>182</v>
      </c>
      <c r="C66" s="1155"/>
      <c r="D66" s="69"/>
      <c r="E66" s="1156" t="e">
        <f>#REF!</f>
        <v>#REF!</v>
      </c>
      <c r="F66" s="1157"/>
      <c r="G66" s="1157"/>
      <c r="H66" s="1157"/>
      <c r="I66" s="1157"/>
      <c r="J66" s="1157"/>
      <c r="K66" s="1157"/>
      <c r="L66" s="1157"/>
      <c r="M66" s="1157"/>
      <c r="N66" s="1157"/>
      <c r="O66" s="1157"/>
      <c r="P66" s="1157"/>
      <c r="Q66" s="1158"/>
    </row>
    <row r="67" spans="1:18" ht="18">
      <c r="A67" s="1163"/>
      <c r="B67" s="1154" t="s">
        <v>183</v>
      </c>
      <c r="C67" s="1155"/>
      <c r="D67" s="69"/>
      <c r="E67" s="1159" t="e">
        <f>#REF!</f>
        <v>#REF!</v>
      </c>
      <c r="F67" s="1160"/>
      <c r="G67" s="1160"/>
      <c r="H67" s="1160"/>
      <c r="I67" s="1160"/>
      <c r="J67" s="1160"/>
      <c r="K67" s="1160"/>
      <c r="L67" s="1160"/>
      <c r="M67" s="1160"/>
      <c r="N67" s="1160"/>
      <c r="O67" s="1160"/>
      <c r="P67" s="1160"/>
      <c r="Q67" s="1161"/>
    </row>
    <row r="68" spans="1:18" ht="18">
      <c r="A68" s="1162">
        <v>5</v>
      </c>
      <c r="B68" s="1146" t="s">
        <v>184</v>
      </c>
      <c r="C68" s="1147"/>
      <c r="D68" s="66"/>
      <c r="E68" s="1156" t="e">
        <f>#REF!</f>
        <v>#REF!</v>
      </c>
      <c r="F68" s="1157"/>
      <c r="G68" s="1157"/>
      <c r="H68" s="1157"/>
      <c r="I68" s="1157"/>
      <c r="J68" s="1157"/>
      <c r="K68" s="1157"/>
      <c r="L68" s="1157"/>
      <c r="M68" s="1157"/>
      <c r="N68" s="1157"/>
      <c r="O68" s="1157"/>
      <c r="P68" s="1157"/>
      <c r="Q68" s="1158"/>
    </row>
    <row r="69" spans="1:18" ht="18">
      <c r="A69" s="1163"/>
      <c r="B69" s="1146" t="s">
        <v>185</v>
      </c>
      <c r="C69" s="1147"/>
      <c r="D69" s="69"/>
      <c r="E69" s="1156" t="e">
        <f>#REF!</f>
        <v>#REF!</v>
      </c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8" ht="18">
      <c r="A70" s="70">
        <v>6</v>
      </c>
      <c r="B70" s="1146" t="s">
        <v>186</v>
      </c>
      <c r="C70" s="1147"/>
      <c r="D70" s="66" t="s">
        <v>187</v>
      </c>
      <c r="E70" s="1156" t="e">
        <f>#REF!</f>
        <v>#REF!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8" ht="22.2" customHeight="1">
      <c r="A71" s="70">
        <v>7</v>
      </c>
      <c r="B71" s="1146" t="s">
        <v>188</v>
      </c>
      <c r="C71" s="1147"/>
      <c r="D71" s="64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8" s="608" customFormat="1" ht="20.55" customHeight="1">
      <c r="A72" s="1173">
        <v>8</v>
      </c>
      <c r="B72" s="1175" t="s">
        <v>189</v>
      </c>
      <c r="C72" s="1176"/>
      <c r="D72" s="800"/>
      <c r="E72" s="1179" t="s">
        <v>190</v>
      </c>
      <c r="F72" s="1180"/>
      <c r="G72" s="1180"/>
      <c r="H72" s="1180"/>
      <c r="I72" s="1180"/>
      <c r="J72" s="1180"/>
      <c r="K72" s="1180"/>
      <c r="L72" s="1180"/>
      <c r="M72" s="1180"/>
      <c r="N72" s="1180"/>
      <c r="O72" s="1180"/>
      <c r="P72" s="1180"/>
      <c r="Q72" s="1180"/>
      <c r="R72" s="1181"/>
    </row>
    <row r="73" spans="1:18" s="608" customFormat="1" ht="20.55" customHeight="1">
      <c r="A73" s="1174"/>
      <c r="B73" s="1177"/>
      <c r="C73" s="1178"/>
      <c r="D73" s="800"/>
      <c r="E73" s="1182" t="s">
        <v>191</v>
      </c>
      <c r="F73" s="1183"/>
      <c r="G73" s="1183"/>
      <c r="H73" s="1183"/>
      <c r="I73" s="1183"/>
      <c r="J73" s="1183"/>
      <c r="K73" s="1183"/>
      <c r="L73" s="1183"/>
      <c r="M73" s="1183"/>
      <c r="N73" s="1183"/>
      <c r="O73" s="1183"/>
      <c r="P73" s="1183"/>
      <c r="Q73" s="1184"/>
      <c r="R73" s="801"/>
    </row>
    <row r="74" spans="1:18" ht="18">
      <c r="A74" s="68">
        <v>9</v>
      </c>
      <c r="B74" s="1168" t="s">
        <v>192</v>
      </c>
      <c r="C74" s="1169"/>
      <c r="D74" s="66" t="s">
        <v>187</v>
      </c>
      <c r="E74" s="1156" t="e">
        <f>#REF!</f>
        <v>#REF!</v>
      </c>
      <c r="F74" s="1157"/>
      <c r="G74" s="1157"/>
      <c r="H74" s="1157"/>
      <c r="I74" s="1157"/>
      <c r="J74" s="1157"/>
      <c r="K74" s="1157"/>
      <c r="L74" s="1157"/>
      <c r="M74" s="1157"/>
      <c r="N74" s="1157"/>
      <c r="O74" s="1157"/>
      <c r="P74" s="1157"/>
      <c r="Q74" s="1158"/>
    </row>
    <row r="75" spans="1:18" ht="18">
      <c r="A75" s="1162">
        <v>10</v>
      </c>
      <c r="B75" s="1146" t="s">
        <v>193</v>
      </c>
      <c r="C75" s="1147"/>
      <c r="D75" s="64"/>
      <c r="E75" s="1170" t="e">
        <f>#REF!</f>
        <v>#REF!</v>
      </c>
      <c r="F75" s="1171"/>
      <c r="G75" s="1171"/>
      <c r="H75" s="1171"/>
      <c r="I75" s="1171"/>
      <c r="J75" s="1171"/>
      <c r="K75" s="1171"/>
      <c r="L75" s="1171"/>
      <c r="M75" s="1171"/>
      <c r="N75" s="1171"/>
      <c r="O75" s="1171"/>
      <c r="P75" s="1171"/>
      <c r="Q75" s="1172"/>
    </row>
    <row r="76" spans="1:18" ht="18">
      <c r="A76" s="1164"/>
      <c r="B76" s="1146" t="s">
        <v>194</v>
      </c>
      <c r="C76" s="1147"/>
      <c r="D76" s="71"/>
      <c r="E76" s="1151" t="e">
        <f>#REF!</f>
        <v>#REF!</v>
      </c>
      <c r="F76" s="1152"/>
      <c r="G76" s="1152"/>
      <c r="H76" s="1152"/>
      <c r="I76" s="1152"/>
      <c r="J76" s="1152"/>
      <c r="K76" s="1152"/>
      <c r="L76" s="1152"/>
      <c r="M76" s="1152"/>
      <c r="N76" s="1152"/>
      <c r="O76" s="1152"/>
      <c r="P76" s="1152"/>
      <c r="Q76" s="1153"/>
    </row>
    <row r="77" spans="1:18" ht="18">
      <c r="A77" s="1163"/>
      <c r="B77" s="1146" t="s">
        <v>195</v>
      </c>
      <c r="C77" s="1147"/>
      <c r="D77" s="66"/>
      <c r="E77" s="1170" t="e">
        <f>#REF!</f>
        <v>#REF!</v>
      </c>
      <c r="F77" s="1171"/>
      <c r="G77" s="1171"/>
      <c r="H77" s="1171"/>
      <c r="I77" s="1171"/>
      <c r="J77" s="1171"/>
      <c r="K77" s="1171"/>
      <c r="L77" s="1171"/>
      <c r="M77" s="1171"/>
      <c r="N77" s="1171"/>
      <c r="O77" s="1171"/>
      <c r="P77" s="1171"/>
      <c r="Q77" s="1172"/>
    </row>
    <row r="78" spans="1:18" ht="60" customHeight="1">
      <c r="A78" s="67">
        <v>11</v>
      </c>
      <c r="B78" s="1146" t="s">
        <v>196</v>
      </c>
      <c r="C78" s="1147"/>
      <c r="D78" s="66" t="s">
        <v>187</v>
      </c>
      <c r="E78" s="1151" t="e">
        <f>#REF!</f>
        <v>#REF!</v>
      </c>
      <c r="F78" s="1152"/>
      <c r="G78" s="1152"/>
      <c r="H78" s="1152"/>
      <c r="I78" s="1152"/>
      <c r="J78" s="1152"/>
      <c r="K78" s="1152"/>
      <c r="L78" s="1152"/>
      <c r="M78" s="1152"/>
      <c r="N78" s="1152"/>
      <c r="O78" s="1152"/>
      <c r="P78" s="1152"/>
      <c r="Q78" s="1153"/>
    </row>
    <row r="79" spans="1:18" ht="18">
      <c r="A79" s="67">
        <v>12</v>
      </c>
      <c r="B79" s="1146" t="s">
        <v>197</v>
      </c>
      <c r="C79" s="1147"/>
      <c r="D79" s="66" t="s">
        <v>187</v>
      </c>
      <c r="E79" s="1279" t="s">
        <v>198</v>
      </c>
      <c r="F79" s="1280"/>
      <c r="G79" s="1280"/>
      <c r="H79" s="1280"/>
      <c r="I79" s="1280"/>
      <c r="J79" s="1280"/>
      <c r="K79" s="1280"/>
      <c r="L79" s="1280"/>
      <c r="M79" s="1280"/>
      <c r="N79" s="1280"/>
      <c r="O79" s="1280"/>
      <c r="P79" s="1280"/>
      <c r="Q79" s="1281"/>
    </row>
    <row r="80" spans="1:18" ht="18">
      <c r="A80" s="1162">
        <v>15</v>
      </c>
      <c r="B80" s="1146" t="s">
        <v>200</v>
      </c>
      <c r="C80" s="1147"/>
      <c r="D80" s="66"/>
      <c r="E80" s="1170" t="e">
        <f>#REF!</f>
        <v>#REF!</v>
      </c>
      <c r="F80" s="1171"/>
      <c r="G80" s="1171"/>
      <c r="H80" s="1171"/>
      <c r="I80" s="1171"/>
      <c r="J80" s="1171"/>
      <c r="K80" s="1171"/>
      <c r="L80" s="1171"/>
      <c r="M80" s="1171"/>
      <c r="N80" s="1171"/>
      <c r="O80" s="1171"/>
      <c r="P80" s="1171"/>
      <c r="Q80" s="1172"/>
    </row>
    <row r="81" spans="1:17" ht="18">
      <c r="A81" s="1164"/>
      <c r="B81" s="1146" t="s">
        <v>201</v>
      </c>
      <c r="C81" s="1147"/>
      <c r="D81" s="66"/>
      <c r="E81" s="1185" t="e">
        <f>#REF!</f>
        <v>#REF!</v>
      </c>
      <c r="F81" s="1186"/>
      <c r="G81" s="1186"/>
      <c r="H81" s="1186"/>
      <c r="I81" s="1186"/>
      <c r="J81" s="1186"/>
      <c r="K81" s="1186"/>
      <c r="L81" s="1186"/>
      <c r="M81" s="1186"/>
      <c r="N81" s="1186"/>
      <c r="O81" s="1186"/>
      <c r="P81" s="1186"/>
      <c r="Q81" s="1187"/>
    </row>
    <row r="82" spans="1:17" ht="18">
      <c r="A82" s="1164"/>
      <c r="B82" s="1146" t="s">
        <v>202</v>
      </c>
      <c r="C82" s="1147"/>
      <c r="D82" s="66"/>
      <c r="E82" s="1185"/>
      <c r="F82" s="1186"/>
      <c r="G82" s="1186"/>
      <c r="H82" s="1186"/>
      <c r="I82" s="1186"/>
      <c r="J82" s="1186"/>
      <c r="K82" s="1186"/>
      <c r="L82" s="1186"/>
      <c r="M82" s="1186"/>
      <c r="N82" s="1186"/>
      <c r="O82" s="1186"/>
      <c r="P82" s="1186"/>
      <c r="Q82" s="1187"/>
    </row>
    <row r="83" spans="1:17" ht="18">
      <c r="A83" s="1163"/>
      <c r="B83" s="1146" t="s">
        <v>203</v>
      </c>
      <c r="C83" s="1147"/>
      <c r="D83" s="66"/>
      <c r="E83" s="1185"/>
      <c r="F83" s="1186"/>
      <c r="G83" s="1186"/>
      <c r="H83" s="1186"/>
      <c r="I83" s="1186"/>
      <c r="J83" s="1186"/>
      <c r="K83" s="1186"/>
      <c r="L83" s="1186"/>
      <c r="M83" s="1186"/>
      <c r="N83" s="1186"/>
      <c r="O83" s="1186"/>
      <c r="P83" s="1186"/>
      <c r="Q83" s="1187"/>
    </row>
    <row r="84" spans="1:17" ht="18">
      <c r="A84" s="1162">
        <v>16</v>
      </c>
      <c r="B84" s="1201" t="s">
        <v>204</v>
      </c>
      <c r="C84" s="1202"/>
      <c r="D84" s="66"/>
      <c r="E84" s="1203"/>
      <c r="F84" s="1204"/>
      <c r="G84" s="1204"/>
      <c r="H84" s="1204"/>
      <c r="I84" s="1204"/>
      <c r="J84" s="1204"/>
      <c r="K84" s="1204"/>
      <c r="L84" s="1204"/>
      <c r="M84" s="1204"/>
      <c r="N84" s="1204"/>
      <c r="O84" s="1204"/>
      <c r="P84" s="1204"/>
      <c r="Q84" s="1205"/>
    </row>
    <row r="85" spans="1:17" ht="18">
      <c r="A85" s="1164"/>
      <c r="B85" s="1146" t="s">
        <v>205</v>
      </c>
      <c r="C85" s="1147"/>
      <c r="D85" s="66"/>
      <c r="E85" s="1209" t="e">
        <f>#REF!</f>
        <v>#REF!</v>
      </c>
      <c r="F85" s="1210"/>
      <c r="G85" s="1210"/>
      <c r="H85" s="1210"/>
      <c r="I85" s="1210"/>
      <c r="J85" s="1210"/>
      <c r="K85" s="1210"/>
      <c r="L85" s="1210"/>
      <c r="M85" s="1210"/>
      <c r="N85" s="1210"/>
      <c r="O85" s="1210"/>
      <c r="P85" s="1210"/>
      <c r="Q85" s="1211"/>
    </row>
    <row r="86" spans="1:17" ht="18">
      <c r="A86" s="1164"/>
      <c r="B86" s="1146" t="s">
        <v>206</v>
      </c>
      <c r="C86" s="1147"/>
      <c r="D86" s="66"/>
      <c r="E86" s="1212" t="e">
        <f>#REF!</f>
        <v>#REF!</v>
      </c>
      <c r="F86" s="1213"/>
      <c r="G86" s="1213"/>
      <c r="H86" s="1213"/>
      <c r="I86" s="1213"/>
      <c r="J86" s="1213"/>
      <c r="K86" s="1213"/>
      <c r="L86" s="1213"/>
      <c r="M86" s="1213"/>
      <c r="N86" s="1213"/>
      <c r="O86" s="1213"/>
      <c r="P86" s="1213"/>
      <c r="Q86" s="1214"/>
    </row>
    <row r="87" spans="1:17" ht="18">
      <c r="A87" s="1164"/>
      <c r="B87" s="1146" t="s">
        <v>207</v>
      </c>
      <c r="C87" s="1147"/>
      <c r="D87" s="66"/>
      <c r="E87" s="1212" t="e">
        <f>#REF!</f>
        <v>#REF!</v>
      </c>
      <c r="F87" s="1213"/>
      <c r="G87" s="1213"/>
      <c r="H87" s="1213"/>
      <c r="I87" s="1213"/>
      <c r="J87" s="1213"/>
      <c r="K87" s="1213"/>
      <c r="L87" s="1213"/>
      <c r="M87" s="1213"/>
      <c r="N87" s="1213"/>
      <c r="O87" s="1213"/>
      <c r="P87" s="1213"/>
      <c r="Q87" s="1214"/>
    </row>
    <row r="88" spans="1:17" ht="18">
      <c r="A88" s="1163"/>
      <c r="B88" s="1146" t="s">
        <v>208</v>
      </c>
      <c r="C88" s="1147"/>
      <c r="D88" s="66"/>
      <c r="E88" s="1215" t="e">
        <f>#REF!</f>
        <v>#REF!</v>
      </c>
      <c r="F88" s="1216"/>
      <c r="G88" s="1216"/>
      <c r="H88" s="1216"/>
      <c r="I88" s="1216"/>
      <c r="J88" s="1216"/>
      <c r="K88" s="1216"/>
      <c r="L88" s="1216"/>
      <c r="M88" s="1216"/>
      <c r="N88" s="1216"/>
      <c r="O88" s="1216"/>
      <c r="P88" s="1216"/>
      <c r="Q88" s="1217"/>
    </row>
    <row r="89" spans="1:17" ht="18">
      <c r="A89" s="1198">
        <v>18</v>
      </c>
      <c r="B89" s="1201" t="s">
        <v>209</v>
      </c>
      <c r="C89" s="1202"/>
      <c r="D89" s="84"/>
      <c r="E89" s="1203"/>
      <c r="F89" s="1204"/>
      <c r="G89" s="1204"/>
      <c r="H89" s="1204"/>
      <c r="I89" s="1204"/>
      <c r="J89" s="1204"/>
      <c r="K89" s="1204"/>
      <c r="L89" s="1204"/>
      <c r="M89" s="1204"/>
      <c r="N89" s="1204"/>
      <c r="O89" s="1204"/>
      <c r="P89" s="1204"/>
      <c r="Q89" s="1205"/>
    </row>
    <row r="90" spans="1:17" ht="18">
      <c r="A90" s="1199"/>
      <c r="B90" s="1146" t="s">
        <v>210</v>
      </c>
      <c r="C90" s="1147"/>
      <c r="D90" s="84"/>
      <c r="E90" s="1206" t="e">
        <f>#REF!</f>
        <v>#REF!</v>
      </c>
      <c r="F90" s="1207"/>
      <c r="G90" s="1207"/>
      <c r="H90" s="1207"/>
      <c r="I90" s="1207"/>
      <c r="J90" s="1207"/>
      <c r="K90" s="1207"/>
      <c r="L90" s="1207"/>
      <c r="M90" s="1207"/>
      <c r="N90" s="1207"/>
      <c r="O90" s="1207"/>
      <c r="P90" s="1207"/>
      <c r="Q90" s="1208"/>
    </row>
    <row r="91" spans="1:17" ht="18">
      <c r="A91" s="1199"/>
      <c r="B91" s="1146" t="s">
        <v>211</v>
      </c>
      <c r="C91" s="1147"/>
      <c r="D91" s="84"/>
      <c r="E91" s="1218" t="e">
        <f>#REF!</f>
        <v>#REF!</v>
      </c>
      <c r="F91" s="1219"/>
      <c r="G91" s="1219"/>
      <c r="H91" s="1219"/>
      <c r="I91" s="1219"/>
      <c r="J91" s="1219"/>
      <c r="K91" s="1219"/>
      <c r="L91" s="1219"/>
      <c r="M91" s="1219"/>
      <c r="N91" s="1219"/>
      <c r="O91" s="1219"/>
      <c r="P91" s="1219"/>
      <c r="Q91" s="1220"/>
    </row>
    <row r="92" spans="1:17" ht="18">
      <c r="A92" s="1200"/>
      <c r="B92" s="1146" t="s">
        <v>212</v>
      </c>
      <c r="C92" s="1147"/>
      <c r="D92" s="84"/>
      <c r="E92" s="1185" t="e">
        <f>#REF!</f>
        <v>#REF!</v>
      </c>
      <c r="F92" s="1186"/>
      <c r="G92" s="1186"/>
      <c r="H92" s="1186"/>
      <c r="I92" s="1186"/>
      <c r="J92" s="1186"/>
      <c r="K92" s="1186"/>
      <c r="L92" s="1186"/>
      <c r="M92" s="1186"/>
      <c r="N92" s="1186"/>
      <c r="O92" s="1186"/>
      <c r="P92" s="1186"/>
      <c r="Q92" s="1187"/>
    </row>
    <row r="93" spans="1:17" ht="18">
      <c r="A93" s="1198">
        <v>19</v>
      </c>
      <c r="B93" s="1201" t="s">
        <v>213</v>
      </c>
      <c r="C93" s="1202"/>
      <c r="D93" s="84"/>
      <c r="E93" s="1203"/>
      <c r="F93" s="1204"/>
      <c r="G93" s="1204"/>
      <c r="H93" s="1204"/>
      <c r="I93" s="1204"/>
      <c r="J93" s="1204"/>
      <c r="K93" s="1204"/>
      <c r="L93" s="1204"/>
      <c r="M93" s="1204"/>
      <c r="N93" s="1204"/>
      <c r="O93" s="1204"/>
      <c r="P93" s="1204"/>
      <c r="Q93" s="1205"/>
    </row>
    <row r="94" spans="1:17" ht="18">
      <c r="A94" s="1199"/>
      <c r="B94" s="1146" t="s">
        <v>214</v>
      </c>
      <c r="C94" s="1147"/>
      <c r="D94" s="66"/>
      <c r="E94" s="1231" t="e">
        <f>#REF!</f>
        <v>#REF!</v>
      </c>
      <c r="F94" s="1232"/>
      <c r="G94" s="1232"/>
      <c r="H94" s="1232"/>
      <c r="I94" s="1232"/>
      <c r="J94" s="1232"/>
      <c r="K94" s="1232"/>
      <c r="L94" s="1232"/>
      <c r="M94" s="1232"/>
      <c r="N94" s="1232"/>
      <c r="O94" s="1232"/>
      <c r="P94" s="1232"/>
      <c r="Q94" s="1233"/>
    </row>
    <row r="95" spans="1:17" ht="18">
      <c r="A95" s="1199"/>
      <c r="B95" s="1146" t="s">
        <v>215</v>
      </c>
      <c r="C95" s="1147"/>
      <c r="D95" s="66"/>
      <c r="E95" s="1185" t="e">
        <f>#REF!</f>
        <v>#REF!</v>
      </c>
      <c r="F95" s="1186"/>
      <c r="G95" s="1186"/>
      <c r="H95" s="1186"/>
      <c r="I95" s="1186"/>
      <c r="J95" s="1186"/>
      <c r="K95" s="1186"/>
      <c r="L95" s="1186"/>
      <c r="M95" s="1186"/>
      <c r="N95" s="1186"/>
      <c r="O95" s="1186"/>
      <c r="P95" s="1186"/>
      <c r="Q95" s="1187"/>
    </row>
    <row r="96" spans="1:17" ht="18">
      <c r="A96" s="1200"/>
      <c r="B96" s="1146" t="s">
        <v>216</v>
      </c>
      <c r="C96" s="1147"/>
      <c r="D96" s="66" t="s">
        <v>187</v>
      </c>
      <c r="E96" s="1185" t="e">
        <f>#REF!</f>
        <v>#REF!</v>
      </c>
      <c r="F96" s="1186"/>
      <c r="G96" s="1186"/>
      <c r="H96" s="1186"/>
      <c r="I96" s="1186"/>
      <c r="J96" s="1186"/>
      <c r="K96" s="1186"/>
      <c r="L96" s="1186"/>
      <c r="M96" s="1186"/>
      <c r="N96" s="1186"/>
      <c r="O96" s="1186"/>
      <c r="P96" s="1186"/>
      <c r="Q96" s="1187"/>
    </row>
    <row r="97" spans="1:17" ht="18">
      <c r="A97" s="85">
        <v>21</v>
      </c>
      <c r="B97" s="1201" t="s">
        <v>217</v>
      </c>
      <c r="C97" s="1202"/>
      <c r="D97" s="66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.600000000000001" thickBot="1">
      <c r="A98" s="86">
        <v>22</v>
      </c>
      <c r="B98" s="1221" t="s">
        <v>218</v>
      </c>
      <c r="C98" s="1222"/>
      <c r="D98" s="87"/>
      <c r="E98" s="1223" t="e">
        <f>#REF!</f>
        <v>#REF!</v>
      </c>
      <c r="F98" s="1224"/>
      <c r="G98" s="1224"/>
      <c r="H98" s="1224"/>
      <c r="I98" s="1224"/>
      <c r="J98" s="1224"/>
      <c r="K98" s="1224"/>
      <c r="L98" s="1224"/>
      <c r="M98" s="1224"/>
      <c r="N98" s="1224"/>
      <c r="O98" s="1224"/>
      <c r="P98" s="1224"/>
      <c r="Q98" s="1225"/>
    </row>
  </sheetData>
  <mergeCells count="139">
    <mergeCell ref="B97:C97"/>
    <mergeCell ref="E97:Q97"/>
    <mergeCell ref="B98:C98"/>
    <mergeCell ref="E98:Q98"/>
    <mergeCell ref="A93:A96"/>
    <mergeCell ref="B93:C93"/>
    <mergeCell ref="E93:Q93"/>
    <mergeCell ref="B94:C94"/>
    <mergeCell ref="E94:Q94"/>
    <mergeCell ref="B95:C95"/>
    <mergeCell ref="E95:Q95"/>
    <mergeCell ref="B96:C96"/>
    <mergeCell ref="E96:Q96"/>
    <mergeCell ref="B88:C88"/>
    <mergeCell ref="A89:A92"/>
    <mergeCell ref="B89:C89"/>
    <mergeCell ref="E89:Q89"/>
    <mergeCell ref="B90:C90"/>
    <mergeCell ref="E90:Q90"/>
    <mergeCell ref="B91:C91"/>
    <mergeCell ref="A84:A88"/>
    <mergeCell ref="B84:C84"/>
    <mergeCell ref="E84:Q84"/>
    <mergeCell ref="B85:C85"/>
    <mergeCell ref="E85:Q88"/>
    <mergeCell ref="B86:C86"/>
    <mergeCell ref="B87:C87"/>
    <mergeCell ref="E91:Q91"/>
    <mergeCell ref="B92:C92"/>
    <mergeCell ref="E92:Q92"/>
    <mergeCell ref="B78:C78"/>
    <mergeCell ref="E78:Q78"/>
    <mergeCell ref="B79:C79"/>
    <mergeCell ref="E79:Q79"/>
    <mergeCell ref="A80:A83"/>
    <mergeCell ref="B80:C80"/>
    <mergeCell ref="E80:Q80"/>
    <mergeCell ref="B81:C81"/>
    <mergeCell ref="E81:Q81"/>
    <mergeCell ref="B82:C82"/>
    <mergeCell ref="E82:Q82"/>
    <mergeCell ref="B83:C83"/>
    <mergeCell ref="E83:Q83"/>
    <mergeCell ref="B70:C70"/>
    <mergeCell ref="E70:Q70"/>
    <mergeCell ref="B71:C71"/>
    <mergeCell ref="E71:Q71"/>
    <mergeCell ref="B74:C74"/>
    <mergeCell ref="E74:Q74"/>
    <mergeCell ref="A75:A77"/>
    <mergeCell ref="B75:C75"/>
    <mergeCell ref="E75:Q75"/>
    <mergeCell ref="B76:C76"/>
    <mergeCell ref="E76:Q76"/>
    <mergeCell ref="B77:C77"/>
    <mergeCell ref="E77:Q77"/>
    <mergeCell ref="A72:A73"/>
    <mergeCell ref="B72:C73"/>
    <mergeCell ref="E72:R72"/>
    <mergeCell ref="E73:Q73"/>
    <mergeCell ref="B67:C67"/>
    <mergeCell ref="E67:Q67"/>
    <mergeCell ref="A68:A69"/>
    <mergeCell ref="B68:C68"/>
    <mergeCell ref="E68:Q68"/>
    <mergeCell ref="B69:C69"/>
    <mergeCell ref="E69:Q69"/>
    <mergeCell ref="A63:A67"/>
    <mergeCell ref="B63:C63"/>
    <mergeCell ref="E63:Q63"/>
    <mergeCell ref="B64:C64"/>
    <mergeCell ref="E64:Q64"/>
    <mergeCell ref="B60:C60"/>
    <mergeCell ref="E60:Q60"/>
    <mergeCell ref="B61:C61"/>
    <mergeCell ref="E61:Q61"/>
    <mergeCell ref="B62:C62"/>
    <mergeCell ref="E62:Q62"/>
    <mergeCell ref="B65:C65"/>
    <mergeCell ref="E65:Q65"/>
    <mergeCell ref="B66:C66"/>
    <mergeCell ref="E66:Q66"/>
    <mergeCell ref="B52:C52"/>
    <mergeCell ref="H52:I52"/>
    <mergeCell ref="L52:M52"/>
    <mergeCell ref="O52:P52"/>
    <mergeCell ref="Q52:R52"/>
    <mergeCell ref="A59:C59"/>
    <mergeCell ref="E59:Q59"/>
    <mergeCell ref="B53:C53"/>
    <mergeCell ref="H53:I53"/>
    <mergeCell ref="L53:M53"/>
    <mergeCell ref="O53:P53"/>
    <mergeCell ref="Q53:R53"/>
    <mergeCell ref="B50:C50"/>
    <mergeCell ref="H50:I50"/>
    <mergeCell ref="L50:M50"/>
    <mergeCell ref="O50:P50"/>
    <mergeCell ref="Q50:R50"/>
    <mergeCell ref="B51:C51"/>
    <mergeCell ref="H51:I51"/>
    <mergeCell ref="L51:M51"/>
    <mergeCell ref="O51:P51"/>
    <mergeCell ref="Q51:R51"/>
    <mergeCell ref="B48:C48"/>
    <mergeCell ref="H48:I48"/>
    <mergeCell ref="L48:M48"/>
    <mergeCell ref="O48:P48"/>
    <mergeCell ref="Q48:R48"/>
    <mergeCell ref="B49:C49"/>
    <mergeCell ref="H49:I49"/>
    <mergeCell ref="L49:M49"/>
    <mergeCell ref="O49:P49"/>
    <mergeCell ref="Q49:R49"/>
    <mergeCell ref="R12:R27"/>
    <mergeCell ref="Q28:Q43"/>
    <mergeCell ref="R28:R34"/>
    <mergeCell ref="R35:R43"/>
    <mergeCell ref="G45:R45"/>
    <mergeCell ref="A46:A47"/>
    <mergeCell ref="B46:C47"/>
    <mergeCell ref="D46:F46"/>
    <mergeCell ref="G46:J46"/>
    <mergeCell ref="K46:N46"/>
    <mergeCell ref="O46:R46"/>
    <mergeCell ref="H47:I47"/>
    <mergeCell ref="L47:M47"/>
    <mergeCell ref="O47:P47"/>
    <mergeCell ref="Q47:R47"/>
    <mergeCell ref="E7:F7"/>
    <mergeCell ref="E9:K9"/>
    <mergeCell ref="P9:P11"/>
    <mergeCell ref="G10:I10"/>
    <mergeCell ref="J10:J11"/>
    <mergeCell ref="K10:K11"/>
    <mergeCell ref="Q12:Q27"/>
    <mergeCell ref="C12:C27"/>
    <mergeCell ref="B12:B43"/>
    <mergeCell ref="C28:C43"/>
  </mergeCells>
  <phoneticPr fontId="42" type="noConversion"/>
  <printOptions horizontalCentered="1"/>
  <pageMargins left="0.2" right="0.2" top="0.2" bottom="0.2" header="0.31" footer="0.31"/>
  <pageSetup paperSize="9" scale="60" orientation="landscape" r:id="rId1"/>
  <headerFooter alignWithMargins="0">
    <oddFooter>&amp;L&amp;F &amp;A&amp;C&amp;P of &amp;N&amp;R&amp;D &amp;T</oddFooter>
  </headerFooter>
  <rowBreaks count="1" manualBreakCount="1">
    <brk id="53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8"/>
  <sheetViews>
    <sheetView view="pageBreakPreview" topLeftCell="A39" zoomScaleNormal="100" zoomScaleSheetLayoutView="100" workbookViewId="0">
      <selection activeCell="A48" sqref="A48:XFD53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872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266" t="s">
        <v>68</v>
      </c>
      <c r="Q9" s="81" t="s">
        <v>69</v>
      </c>
      <c r="R9" s="82"/>
    </row>
    <row r="10" spans="1:18" ht="15.6" customHeight="1">
      <c r="A10" s="644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9"/>
      <c r="J10" s="1090" t="s">
        <v>76</v>
      </c>
      <c r="K10" s="1092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267"/>
      <c r="Q10" s="354"/>
      <c r="R10" s="43"/>
    </row>
    <row r="11" spans="1:18" ht="27" thickBot="1">
      <c r="A11" s="820"/>
      <c r="B11" s="634"/>
      <c r="C11" s="634"/>
      <c r="D11" s="821"/>
      <c r="E11" s="822" t="s">
        <v>82</v>
      </c>
      <c r="F11" s="823" t="s">
        <v>83</v>
      </c>
      <c r="G11" s="822" t="s">
        <v>82</v>
      </c>
      <c r="H11" s="823" t="s">
        <v>83</v>
      </c>
      <c r="I11" s="824" t="s">
        <v>84</v>
      </c>
      <c r="J11" s="1091"/>
      <c r="K11" s="1093"/>
      <c r="L11" s="636" t="s">
        <v>85</v>
      </c>
      <c r="M11" s="825" t="s">
        <v>86</v>
      </c>
      <c r="N11" s="634" t="s">
        <v>86</v>
      </c>
      <c r="O11" s="825" t="s">
        <v>87</v>
      </c>
      <c r="P11" s="1268"/>
      <c r="Q11" s="826" t="s">
        <v>88</v>
      </c>
      <c r="R11" s="635" t="s">
        <v>89</v>
      </c>
    </row>
    <row r="12" spans="1:18" ht="20.100000000000001" customHeight="1">
      <c r="A12" s="856">
        <v>1</v>
      </c>
      <c r="B12" s="1271" t="s">
        <v>266</v>
      </c>
      <c r="C12" s="1271" t="s">
        <v>61</v>
      </c>
      <c r="D12" s="831" t="s">
        <v>91</v>
      </c>
      <c r="E12" s="832">
        <v>6547.2000000000007</v>
      </c>
      <c r="F12" s="833" t="s">
        <v>92</v>
      </c>
      <c r="G12" s="832">
        <f>J12*0.93</f>
        <v>6547.2000000000007</v>
      </c>
      <c r="H12" s="833" t="s">
        <v>92</v>
      </c>
      <c r="I12" s="834">
        <f>G12/E12-1</f>
        <v>0</v>
      </c>
      <c r="J12" s="835">
        <v>7040</v>
      </c>
      <c r="K12" s="836">
        <f>J12*0.6</f>
        <v>4224</v>
      </c>
      <c r="L12" s="837">
        <v>0</v>
      </c>
      <c r="M12" s="838">
        <v>0</v>
      </c>
      <c r="N12" s="837">
        <v>56</v>
      </c>
      <c r="O12" s="839" t="e">
        <f t="shared" ref="O12:O43" si="0">(G12-L12-M12+N12)*$O$8</f>
        <v>#REF!</v>
      </c>
      <c r="P12" s="846">
        <f t="shared" ref="P12:P27" si="1">P28+200</f>
        <v>3900</v>
      </c>
      <c r="Q12" s="1269" t="e">
        <f>#REF!</f>
        <v>#REF!</v>
      </c>
      <c r="R12" s="1272" t="e">
        <f>#REF!</f>
        <v>#REF!</v>
      </c>
    </row>
    <row r="13" spans="1:18" ht="20.100000000000001" customHeight="1">
      <c r="A13" s="51">
        <f>A12+1</f>
        <v>2</v>
      </c>
      <c r="B13" s="1095"/>
      <c r="C13" s="1095"/>
      <c r="D13" s="339" t="s">
        <v>93</v>
      </c>
      <c r="E13" s="318">
        <v>4798.8</v>
      </c>
      <c r="F13" s="50" t="s">
        <v>94</v>
      </c>
      <c r="G13" s="318">
        <f t="shared" ref="G13:G43" si="2">J13*0.93</f>
        <v>4798.8</v>
      </c>
      <c r="H13" s="50" t="s">
        <v>94</v>
      </c>
      <c r="I13" s="734">
        <f t="shared" ref="I13:I43" si="3">G13/E13-1</f>
        <v>0</v>
      </c>
      <c r="J13" s="742">
        <v>5160</v>
      </c>
      <c r="K13" s="639">
        <f t="shared" ref="K13:K41" si="4">J13*0.6</f>
        <v>3096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847">
        <f t="shared" si="1"/>
        <v>2800</v>
      </c>
      <c r="Q13" s="1094"/>
      <c r="R13" s="1099"/>
    </row>
    <row r="14" spans="1:18" ht="20.100000000000001" customHeight="1">
      <c r="A14" s="815">
        <v>3</v>
      </c>
      <c r="B14" s="1095"/>
      <c r="C14" s="1095"/>
      <c r="D14" s="637" t="s">
        <v>95</v>
      </c>
      <c r="E14" s="314">
        <v>3794.4</v>
      </c>
      <c r="F14" s="717" t="s">
        <v>96</v>
      </c>
      <c r="G14" s="314">
        <f t="shared" si="2"/>
        <v>3794.4</v>
      </c>
      <c r="H14" s="717" t="s">
        <v>96</v>
      </c>
      <c r="I14" s="741">
        <f t="shared" si="3"/>
        <v>0</v>
      </c>
      <c r="J14" s="747">
        <v>4080</v>
      </c>
      <c r="K14" s="642">
        <f t="shared" si="4"/>
        <v>2448</v>
      </c>
      <c r="L14" s="638">
        <v>0</v>
      </c>
      <c r="M14" s="333">
        <v>0</v>
      </c>
      <c r="N14" s="638">
        <v>56</v>
      </c>
      <c r="O14" s="334" t="e">
        <f t="shared" si="0"/>
        <v>#REF!</v>
      </c>
      <c r="P14" s="848">
        <f t="shared" si="1"/>
        <v>2350</v>
      </c>
      <c r="Q14" s="1094"/>
      <c r="R14" s="1099"/>
    </row>
    <row r="15" spans="1:18" ht="20.100000000000001" customHeight="1">
      <c r="A15" s="815">
        <v>4</v>
      </c>
      <c r="B15" s="1095"/>
      <c r="C15" s="1095"/>
      <c r="D15" s="673" t="s">
        <v>97</v>
      </c>
      <c r="E15" s="553">
        <v>4408.2</v>
      </c>
      <c r="F15" s="716" t="s">
        <v>98</v>
      </c>
      <c r="G15" s="675">
        <f t="shared" si="2"/>
        <v>4929</v>
      </c>
      <c r="H15" s="716" t="s">
        <v>98</v>
      </c>
      <c r="I15" s="736">
        <f t="shared" si="3"/>
        <v>0.11814345991561193</v>
      </c>
      <c r="J15" s="758">
        <v>5300</v>
      </c>
      <c r="K15" s="711">
        <f t="shared" si="4"/>
        <v>3180</v>
      </c>
      <c r="L15" s="673">
        <v>0</v>
      </c>
      <c r="M15" s="689">
        <v>0</v>
      </c>
      <c r="N15" s="673">
        <v>56</v>
      </c>
      <c r="O15" s="688" t="e">
        <f t="shared" si="0"/>
        <v>#REF!</v>
      </c>
      <c r="P15" s="857">
        <f t="shared" si="1"/>
        <v>2800</v>
      </c>
      <c r="Q15" s="1094"/>
      <c r="R15" s="1099"/>
    </row>
    <row r="16" spans="1:18" ht="20.100000000000001" customHeight="1">
      <c r="A16" s="51">
        <v>5</v>
      </c>
      <c r="B16" s="1095"/>
      <c r="C16" s="1095"/>
      <c r="D16" s="47" t="s">
        <v>100</v>
      </c>
      <c r="E16" s="318">
        <v>3589.8</v>
      </c>
      <c r="F16" s="319" t="s">
        <v>101</v>
      </c>
      <c r="G16" s="654">
        <f t="shared" si="2"/>
        <v>4064.1000000000004</v>
      </c>
      <c r="H16" s="319" t="s">
        <v>101</v>
      </c>
      <c r="I16" s="734">
        <f t="shared" si="3"/>
        <v>0.13212435233160624</v>
      </c>
      <c r="J16" s="756">
        <v>4370</v>
      </c>
      <c r="K16" s="523">
        <f t="shared" si="4"/>
        <v>2622</v>
      </c>
      <c r="L16" s="339">
        <v>0</v>
      </c>
      <c r="M16" s="340">
        <v>0</v>
      </c>
      <c r="N16" s="339">
        <v>56</v>
      </c>
      <c r="O16" s="338" t="e">
        <f t="shared" si="0"/>
        <v>#REF!</v>
      </c>
      <c r="P16" s="850">
        <f t="shared" si="1"/>
        <v>2300</v>
      </c>
      <c r="Q16" s="1094"/>
      <c r="R16" s="1099"/>
    </row>
    <row r="17" spans="1:18" ht="20.100000000000001" customHeight="1">
      <c r="A17" s="815">
        <f>A16+1</f>
        <v>6</v>
      </c>
      <c r="B17" s="1095"/>
      <c r="C17" s="1095"/>
      <c r="D17" s="47" t="s">
        <v>103</v>
      </c>
      <c r="E17" s="318">
        <v>2883</v>
      </c>
      <c r="F17" s="319" t="s">
        <v>104</v>
      </c>
      <c r="G17" s="318">
        <f t="shared" si="2"/>
        <v>2883</v>
      </c>
      <c r="H17" s="319" t="s">
        <v>104</v>
      </c>
      <c r="I17" s="734">
        <f t="shared" si="3"/>
        <v>0</v>
      </c>
      <c r="J17" s="742">
        <v>3100</v>
      </c>
      <c r="K17" s="639">
        <f t="shared" si="4"/>
        <v>1860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850">
        <f t="shared" si="1"/>
        <v>1800</v>
      </c>
      <c r="Q17" s="1094"/>
      <c r="R17" s="1099"/>
    </row>
    <row r="18" spans="1:18" ht="20.100000000000001" customHeight="1">
      <c r="A18" s="815">
        <v>7</v>
      </c>
      <c r="B18" s="1095"/>
      <c r="C18" s="1095"/>
      <c r="D18" s="49" t="s">
        <v>106</v>
      </c>
      <c r="E18" s="314">
        <v>2287.8000000000002</v>
      </c>
      <c r="F18" s="320" t="s">
        <v>107</v>
      </c>
      <c r="G18" s="314">
        <f t="shared" si="2"/>
        <v>2287.8000000000002</v>
      </c>
      <c r="H18" s="320" t="s">
        <v>107</v>
      </c>
      <c r="I18" s="741">
        <f t="shared" si="3"/>
        <v>0</v>
      </c>
      <c r="J18" s="747">
        <v>2460</v>
      </c>
      <c r="K18" s="642">
        <f t="shared" si="4"/>
        <v>1476</v>
      </c>
      <c r="L18" s="637">
        <v>0</v>
      </c>
      <c r="M18" s="333">
        <v>0</v>
      </c>
      <c r="N18" s="637">
        <v>56</v>
      </c>
      <c r="O18" s="643" t="e">
        <f t="shared" si="0"/>
        <v>#REF!</v>
      </c>
      <c r="P18" s="851">
        <f t="shared" si="1"/>
        <v>1300</v>
      </c>
      <c r="Q18" s="1094"/>
      <c r="R18" s="1099"/>
    </row>
    <row r="19" spans="1:18" ht="20.100000000000001" customHeight="1">
      <c r="A19" s="51">
        <v>8</v>
      </c>
      <c r="B19" s="1095"/>
      <c r="C19" s="1095"/>
      <c r="D19" s="844" t="s">
        <v>109</v>
      </c>
      <c r="E19" s="553">
        <v>2390.1</v>
      </c>
      <c r="F19" s="716" t="s">
        <v>110</v>
      </c>
      <c r="G19" s="675">
        <f t="shared" si="2"/>
        <v>2929.5</v>
      </c>
      <c r="H19" s="716" t="s">
        <v>110</v>
      </c>
      <c r="I19" s="736">
        <f t="shared" si="3"/>
        <v>0.22568093385214016</v>
      </c>
      <c r="J19" s="758">
        <v>3150</v>
      </c>
      <c r="K19" s="711">
        <f t="shared" si="4"/>
        <v>1890</v>
      </c>
      <c r="L19" s="673">
        <v>0</v>
      </c>
      <c r="M19" s="689">
        <v>0</v>
      </c>
      <c r="N19" s="673">
        <v>56</v>
      </c>
      <c r="O19" s="790" t="e">
        <f t="shared" si="0"/>
        <v>#REF!</v>
      </c>
      <c r="P19" s="852">
        <f t="shared" si="1"/>
        <v>1620</v>
      </c>
      <c r="Q19" s="1094"/>
      <c r="R19" s="1099"/>
    </row>
    <row r="20" spans="1:18" ht="20.100000000000001" customHeight="1">
      <c r="A20" s="815">
        <f t="shared" ref="A20:A43" si="5">A19+1</f>
        <v>9</v>
      </c>
      <c r="B20" s="1095"/>
      <c r="C20" s="1095"/>
      <c r="D20" s="47" t="s">
        <v>111</v>
      </c>
      <c r="E20" s="318">
        <v>2204.1</v>
      </c>
      <c r="F20" s="845" t="s">
        <v>112</v>
      </c>
      <c r="G20" s="654">
        <f t="shared" si="2"/>
        <v>2724.9</v>
      </c>
      <c r="H20" s="319" t="s">
        <v>112</v>
      </c>
      <c r="I20" s="734">
        <f t="shared" si="3"/>
        <v>0.23628691983122363</v>
      </c>
      <c r="J20" s="756">
        <v>2930</v>
      </c>
      <c r="K20" s="523">
        <f t="shared" si="4"/>
        <v>1758</v>
      </c>
      <c r="L20" s="339">
        <v>0</v>
      </c>
      <c r="M20" s="340">
        <v>0</v>
      </c>
      <c r="N20" s="339">
        <v>56</v>
      </c>
      <c r="O20" s="726" t="e">
        <f t="shared" si="0"/>
        <v>#REF!</v>
      </c>
      <c r="P20" s="847">
        <f t="shared" si="1"/>
        <v>1420</v>
      </c>
      <c r="Q20" s="1094"/>
      <c r="R20" s="1099"/>
    </row>
    <row r="21" spans="1:18" ht="20.100000000000001" customHeight="1">
      <c r="A21" s="51">
        <f t="shared" si="5"/>
        <v>10</v>
      </c>
      <c r="B21" s="1095"/>
      <c r="C21" s="1095"/>
      <c r="D21" s="47" t="s">
        <v>113</v>
      </c>
      <c r="E21" s="318">
        <v>2018.1000000000001</v>
      </c>
      <c r="F21" s="319" t="s">
        <v>114</v>
      </c>
      <c r="G21" s="654">
        <f t="shared" si="2"/>
        <v>2520.3000000000002</v>
      </c>
      <c r="H21" s="319" t="s">
        <v>114</v>
      </c>
      <c r="I21" s="734">
        <f t="shared" si="3"/>
        <v>0.24884792626728114</v>
      </c>
      <c r="J21" s="756">
        <v>2710</v>
      </c>
      <c r="K21" s="523">
        <f t="shared" si="4"/>
        <v>1626</v>
      </c>
      <c r="L21" s="339">
        <v>0</v>
      </c>
      <c r="M21" s="340">
        <v>0</v>
      </c>
      <c r="N21" s="339">
        <v>56</v>
      </c>
      <c r="O21" s="726" t="e">
        <f t="shared" si="0"/>
        <v>#REF!</v>
      </c>
      <c r="P21" s="847">
        <f t="shared" si="1"/>
        <v>1270</v>
      </c>
      <c r="Q21" s="1094"/>
      <c r="R21" s="1099"/>
    </row>
    <row r="22" spans="1:18" ht="20.100000000000001" customHeight="1">
      <c r="A22" s="815">
        <f t="shared" si="5"/>
        <v>11</v>
      </c>
      <c r="B22" s="1095"/>
      <c r="C22" s="1095"/>
      <c r="D22" s="47" t="s">
        <v>115</v>
      </c>
      <c r="E22" s="318">
        <v>1832.1000000000001</v>
      </c>
      <c r="F22" s="319" t="s">
        <v>116</v>
      </c>
      <c r="G22" s="318">
        <f t="shared" si="2"/>
        <v>1832.1000000000001</v>
      </c>
      <c r="H22" s="319" t="s">
        <v>116</v>
      </c>
      <c r="I22" s="734">
        <f t="shared" si="3"/>
        <v>0</v>
      </c>
      <c r="J22" s="742">
        <v>1970</v>
      </c>
      <c r="K22" s="639">
        <f t="shared" si="4"/>
        <v>1182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847">
        <f t="shared" si="1"/>
        <v>1120</v>
      </c>
      <c r="Q22" s="1094"/>
      <c r="R22" s="1099"/>
    </row>
    <row r="23" spans="1:18" ht="20.100000000000001" customHeight="1">
      <c r="A23" s="51">
        <f t="shared" si="5"/>
        <v>12</v>
      </c>
      <c r="B23" s="1095"/>
      <c r="C23" s="1095"/>
      <c r="D23" s="47" t="s">
        <v>117</v>
      </c>
      <c r="E23" s="318">
        <v>1692.6000000000001</v>
      </c>
      <c r="F23" s="319" t="s">
        <v>118</v>
      </c>
      <c r="G23" s="318">
        <f>J23*0.93</f>
        <v>1692.6000000000001</v>
      </c>
      <c r="H23" s="319" t="s">
        <v>118</v>
      </c>
      <c r="I23" s="734">
        <f t="shared" si="3"/>
        <v>0</v>
      </c>
      <c r="J23" s="742">
        <v>1820</v>
      </c>
      <c r="K23" s="639">
        <f t="shared" si="4"/>
        <v>1092</v>
      </c>
      <c r="L23" s="339">
        <v>0</v>
      </c>
      <c r="M23" s="340">
        <v>0</v>
      </c>
      <c r="N23" s="339">
        <v>56</v>
      </c>
      <c r="O23" s="343" t="e">
        <f t="shared" si="0"/>
        <v>#REF!</v>
      </c>
      <c r="P23" s="847">
        <f t="shared" si="1"/>
        <v>1030</v>
      </c>
      <c r="Q23" s="1094"/>
      <c r="R23" s="1099"/>
    </row>
    <row r="24" spans="1:18" ht="20.100000000000001" customHeight="1">
      <c r="A24" s="51">
        <f t="shared" si="5"/>
        <v>13</v>
      </c>
      <c r="B24" s="1095"/>
      <c r="C24" s="1095"/>
      <c r="D24" s="47" t="s">
        <v>119</v>
      </c>
      <c r="E24" s="318">
        <v>1553.1000000000001</v>
      </c>
      <c r="F24" s="319" t="s">
        <v>120</v>
      </c>
      <c r="G24" s="318">
        <f t="shared" si="2"/>
        <v>1553.1000000000001</v>
      </c>
      <c r="H24" s="319" t="s">
        <v>120</v>
      </c>
      <c r="I24" s="734">
        <f t="shared" si="3"/>
        <v>0</v>
      </c>
      <c r="J24" s="742">
        <v>1670</v>
      </c>
      <c r="K24" s="639">
        <f t="shared" si="4"/>
        <v>1002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847">
        <f t="shared" si="1"/>
        <v>940</v>
      </c>
      <c r="Q24" s="1094"/>
      <c r="R24" s="1099"/>
    </row>
    <row r="25" spans="1:18" ht="20.100000000000001" customHeight="1">
      <c r="A25" s="51">
        <f t="shared" si="5"/>
        <v>14</v>
      </c>
      <c r="B25" s="1095"/>
      <c r="C25" s="1095"/>
      <c r="D25" s="47" t="s">
        <v>121</v>
      </c>
      <c r="E25" s="318">
        <v>1413.6000000000001</v>
      </c>
      <c r="F25" s="319" t="s">
        <v>122</v>
      </c>
      <c r="G25" s="318">
        <f t="shared" si="2"/>
        <v>1413.6000000000001</v>
      </c>
      <c r="H25" s="319" t="s">
        <v>122</v>
      </c>
      <c r="I25" s="734">
        <f t="shared" si="3"/>
        <v>0</v>
      </c>
      <c r="J25" s="742">
        <v>1520</v>
      </c>
      <c r="K25" s="639">
        <f t="shared" si="4"/>
        <v>912</v>
      </c>
      <c r="L25" s="339">
        <v>0</v>
      </c>
      <c r="M25" s="340">
        <v>0</v>
      </c>
      <c r="N25" s="339">
        <v>56</v>
      </c>
      <c r="O25" s="343" t="e">
        <f t="shared" si="0"/>
        <v>#REF!</v>
      </c>
      <c r="P25" s="847">
        <f t="shared" si="1"/>
        <v>850</v>
      </c>
      <c r="Q25" s="1094"/>
      <c r="R25" s="1099"/>
    </row>
    <row r="26" spans="1:18" ht="20.100000000000001" customHeight="1">
      <c r="A26" s="51">
        <f t="shared" si="5"/>
        <v>15</v>
      </c>
      <c r="B26" s="1095"/>
      <c r="C26" s="1095"/>
      <c r="D26" s="47" t="s">
        <v>123</v>
      </c>
      <c r="E26" s="318">
        <v>1320.6000000000001</v>
      </c>
      <c r="F26" s="319" t="s">
        <v>124</v>
      </c>
      <c r="G26" s="318">
        <f t="shared" si="2"/>
        <v>1320.6000000000001</v>
      </c>
      <c r="H26" s="319" t="s">
        <v>124</v>
      </c>
      <c r="I26" s="734">
        <f t="shared" si="3"/>
        <v>0</v>
      </c>
      <c r="J26" s="742">
        <v>1420</v>
      </c>
      <c r="K26" s="639" t="s">
        <v>125</v>
      </c>
      <c r="L26" s="339">
        <v>0</v>
      </c>
      <c r="M26" s="340">
        <v>0</v>
      </c>
      <c r="N26" s="339">
        <v>56</v>
      </c>
      <c r="O26" s="343" t="e">
        <f t="shared" si="0"/>
        <v>#REF!</v>
      </c>
      <c r="P26" s="847">
        <f t="shared" si="1"/>
        <v>800</v>
      </c>
      <c r="Q26" s="1094"/>
      <c r="R26" s="1099"/>
    </row>
    <row r="27" spans="1:18" ht="20.100000000000001" customHeight="1" thickBot="1">
      <c r="A27" s="818">
        <f t="shared" si="5"/>
        <v>16</v>
      </c>
      <c r="B27" s="1095"/>
      <c r="C27" s="1097"/>
      <c r="D27" s="681" t="s">
        <v>126</v>
      </c>
      <c r="E27" s="571">
        <v>1227.6000000000001</v>
      </c>
      <c r="F27" s="682" t="s">
        <v>127</v>
      </c>
      <c r="G27" s="571">
        <f t="shared" si="2"/>
        <v>1227.6000000000001</v>
      </c>
      <c r="H27" s="682" t="s">
        <v>127</v>
      </c>
      <c r="I27" s="753">
        <f t="shared" si="3"/>
        <v>0</v>
      </c>
      <c r="J27" s="757">
        <v>1320</v>
      </c>
      <c r="K27" s="731" t="s">
        <v>125</v>
      </c>
      <c r="L27" s="683">
        <v>0</v>
      </c>
      <c r="M27" s="684">
        <v>0</v>
      </c>
      <c r="N27" s="683">
        <v>56</v>
      </c>
      <c r="O27" s="685" t="e">
        <f t="shared" si="0"/>
        <v>#REF!</v>
      </c>
      <c r="P27" s="853">
        <f t="shared" si="1"/>
        <v>750</v>
      </c>
      <c r="Q27" s="1270"/>
      <c r="R27" s="1099"/>
    </row>
    <row r="28" spans="1:18" ht="20.100000000000001" customHeight="1" thickTop="1">
      <c r="A28" s="817">
        <v>17</v>
      </c>
      <c r="B28" s="1095"/>
      <c r="C28" s="1095" t="s">
        <v>61</v>
      </c>
      <c r="D28" s="673" t="s">
        <v>128</v>
      </c>
      <c r="E28" s="553">
        <v>6268.2000000000007</v>
      </c>
      <c r="F28" s="674" t="s">
        <v>92</v>
      </c>
      <c r="G28" s="675">
        <f t="shared" si="2"/>
        <v>6286.8</v>
      </c>
      <c r="H28" s="674" t="s">
        <v>92</v>
      </c>
      <c r="I28" s="736">
        <f t="shared" si="3"/>
        <v>2.9673590504450953E-3</v>
      </c>
      <c r="J28" s="758">
        <v>6760</v>
      </c>
      <c r="K28" s="711">
        <f t="shared" si="4"/>
        <v>4056</v>
      </c>
      <c r="L28" s="677">
        <v>0</v>
      </c>
      <c r="M28" s="678">
        <v>0</v>
      </c>
      <c r="N28" s="677">
        <v>56</v>
      </c>
      <c r="O28" s="790" t="e">
        <f t="shared" si="0"/>
        <v>#REF!</v>
      </c>
      <c r="P28" s="852">
        <v>3700</v>
      </c>
      <c r="Q28" s="1290" t="e">
        <f>#REF!</f>
        <v>#REF!</v>
      </c>
      <c r="R28" s="1102" t="s">
        <v>129</v>
      </c>
    </row>
    <row r="29" spans="1:18" ht="20.100000000000001" customHeight="1">
      <c r="A29" s="51">
        <f t="shared" si="5"/>
        <v>18</v>
      </c>
      <c r="B29" s="1095"/>
      <c r="C29" s="1095"/>
      <c r="D29" s="339" t="s">
        <v>130</v>
      </c>
      <c r="E29" s="318">
        <v>4519.8</v>
      </c>
      <c r="F29" s="50" t="s">
        <v>94</v>
      </c>
      <c r="G29" s="318">
        <f t="shared" si="2"/>
        <v>4519.8</v>
      </c>
      <c r="H29" s="50" t="s">
        <v>94</v>
      </c>
      <c r="I29" s="734">
        <f t="shared" si="3"/>
        <v>0</v>
      </c>
      <c r="J29" s="742">
        <v>4860</v>
      </c>
      <c r="K29" s="639">
        <f t="shared" si="4"/>
        <v>2916</v>
      </c>
      <c r="L29" s="563">
        <v>0</v>
      </c>
      <c r="M29" s="340">
        <v>0</v>
      </c>
      <c r="N29" s="563">
        <v>56</v>
      </c>
      <c r="O29" s="343" t="e">
        <f t="shared" si="0"/>
        <v>#REF!</v>
      </c>
      <c r="P29" s="847">
        <v>2600</v>
      </c>
      <c r="Q29" s="1290"/>
      <c r="R29" s="1103"/>
    </row>
    <row r="30" spans="1:18" ht="20.100000000000001" customHeight="1">
      <c r="A30" s="815">
        <v>19</v>
      </c>
      <c r="B30" s="1095"/>
      <c r="C30" s="1095"/>
      <c r="D30" s="637" t="s">
        <v>131</v>
      </c>
      <c r="E30" s="314">
        <v>3515.4</v>
      </c>
      <c r="F30" s="717" t="s">
        <v>96</v>
      </c>
      <c r="G30" s="314">
        <f t="shared" si="2"/>
        <v>3515.4</v>
      </c>
      <c r="H30" s="717" t="s">
        <v>96</v>
      </c>
      <c r="I30" s="741">
        <f t="shared" si="3"/>
        <v>0</v>
      </c>
      <c r="J30" s="747">
        <v>3780</v>
      </c>
      <c r="K30" s="642">
        <f t="shared" si="4"/>
        <v>2268</v>
      </c>
      <c r="L30" s="638">
        <v>0</v>
      </c>
      <c r="M30" s="333">
        <v>0</v>
      </c>
      <c r="N30" s="638">
        <v>56</v>
      </c>
      <c r="O30" s="334" t="e">
        <f t="shared" si="0"/>
        <v>#REF!</v>
      </c>
      <c r="P30" s="848">
        <v>2150</v>
      </c>
      <c r="Q30" s="1290"/>
      <c r="R30" s="1103"/>
    </row>
    <row r="31" spans="1:18" ht="20.100000000000001" customHeight="1">
      <c r="A31" s="815">
        <v>20</v>
      </c>
      <c r="B31" s="1095"/>
      <c r="C31" s="1095"/>
      <c r="D31" s="673" t="s">
        <v>132</v>
      </c>
      <c r="E31" s="553">
        <v>4129.2</v>
      </c>
      <c r="F31" s="716" t="s">
        <v>98</v>
      </c>
      <c r="G31" s="675">
        <f t="shared" si="2"/>
        <v>4650</v>
      </c>
      <c r="H31" s="716" t="s">
        <v>98</v>
      </c>
      <c r="I31" s="736">
        <f t="shared" si="3"/>
        <v>0.12612612612612617</v>
      </c>
      <c r="J31" s="758">
        <v>5000</v>
      </c>
      <c r="K31" s="711">
        <f t="shared" si="4"/>
        <v>3000</v>
      </c>
      <c r="L31" s="673">
        <v>0</v>
      </c>
      <c r="M31" s="689">
        <v>0</v>
      </c>
      <c r="N31" s="673">
        <v>56</v>
      </c>
      <c r="O31" s="676" t="e">
        <f t="shared" si="0"/>
        <v>#REF!</v>
      </c>
      <c r="P31" s="857">
        <v>2600</v>
      </c>
      <c r="Q31" s="1290"/>
      <c r="R31" s="1103"/>
    </row>
    <row r="32" spans="1:18" ht="20.100000000000001" customHeight="1">
      <c r="A32" s="51">
        <f t="shared" si="5"/>
        <v>21</v>
      </c>
      <c r="B32" s="1095"/>
      <c r="C32" s="1095"/>
      <c r="D32" s="47" t="s">
        <v>134</v>
      </c>
      <c r="E32" s="318">
        <v>3310.8</v>
      </c>
      <c r="F32" s="319" t="s">
        <v>101</v>
      </c>
      <c r="G32" s="654">
        <f t="shared" si="2"/>
        <v>3682.8</v>
      </c>
      <c r="H32" s="319" t="s">
        <v>101</v>
      </c>
      <c r="I32" s="734">
        <f t="shared" si="3"/>
        <v>0.11235955056179781</v>
      </c>
      <c r="J32" s="756">
        <v>3960</v>
      </c>
      <c r="K32" s="523">
        <f t="shared" si="4"/>
        <v>2376</v>
      </c>
      <c r="L32" s="339">
        <v>0</v>
      </c>
      <c r="M32" s="340">
        <v>0</v>
      </c>
      <c r="N32" s="339">
        <v>56</v>
      </c>
      <c r="O32" s="524" t="e">
        <f t="shared" si="0"/>
        <v>#REF!</v>
      </c>
      <c r="P32" s="850">
        <v>2100</v>
      </c>
      <c r="Q32" s="1290"/>
      <c r="R32" s="1103"/>
    </row>
    <row r="33" spans="1:18" ht="20.100000000000001" customHeight="1">
      <c r="A33" s="815">
        <f t="shared" si="5"/>
        <v>22</v>
      </c>
      <c r="B33" s="1095"/>
      <c r="C33" s="1095"/>
      <c r="D33" s="47" t="s">
        <v>136</v>
      </c>
      <c r="E33" s="318">
        <v>2604</v>
      </c>
      <c r="F33" s="319" t="s">
        <v>104</v>
      </c>
      <c r="G33" s="318">
        <f t="shared" si="2"/>
        <v>2604</v>
      </c>
      <c r="H33" s="319" t="s">
        <v>104</v>
      </c>
      <c r="I33" s="734">
        <f t="shared" si="3"/>
        <v>0</v>
      </c>
      <c r="J33" s="742">
        <v>2800</v>
      </c>
      <c r="K33" s="639">
        <f t="shared" si="4"/>
        <v>1680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850">
        <v>1600</v>
      </c>
      <c r="Q33" s="1290"/>
      <c r="R33" s="1103"/>
    </row>
    <row r="34" spans="1:18" ht="20.100000000000001" customHeight="1">
      <c r="A34" s="815">
        <v>23</v>
      </c>
      <c r="B34" s="1095"/>
      <c r="C34" s="1095"/>
      <c r="D34" s="49" t="s">
        <v>137</v>
      </c>
      <c r="E34" s="314">
        <v>2008.8000000000002</v>
      </c>
      <c r="F34" s="320" t="s">
        <v>107</v>
      </c>
      <c r="G34" s="314">
        <f t="shared" si="2"/>
        <v>2008.8000000000002</v>
      </c>
      <c r="H34" s="320" t="s">
        <v>107</v>
      </c>
      <c r="I34" s="741">
        <f t="shared" si="3"/>
        <v>0</v>
      </c>
      <c r="J34" s="747">
        <v>2160</v>
      </c>
      <c r="K34" s="642">
        <f t="shared" si="4"/>
        <v>1296</v>
      </c>
      <c r="L34" s="637">
        <v>0</v>
      </c>
      <c r="M34" s="333">
        <v>0</v>
      </c>
      <c r="N34" s="637">
        <v>56</v>
      </c>
      <c r="O34" s="643" t="e">
        <f t="shared" si="0"/>
        <v>#REF!</v>
      </c>
      <c r="P34" s="851">
        <v>1100</v>
      </c>
      <c r="Q34" s="1290"/>
      <c r="R34" s="1103"/>
    </row>
    <row r="35" spans="1:18" ht="20.100000000000001" customHeight="1">
      <c r="A35" s="51">
        <v>24</v>
      </c>
      <c r="B35" s="1095"/>
      <c r="C35" s="1095"/>
      <c r="D35" s="844" t="s">
        <v>138</v>
      </c>
      <c r="E35" s="553">
        <v>2111.1</v>
      </c>
      <c r="F35" s="716" t="s">
        <v>110</v>
      </c>
      <c r="G35" s="675">
        <f t="shared" si="2"/>
        <v>2594.7000000000003</v>
      </c>
      <c r="H35" s="716" t="s">
        <v>110</v>
      </c>
      <c r="I35" s="736">
        <f t="shared" si="3"/>
        <v>0.22907488986784164</v>
      </c>
      <c r="J35" s="758">
        <v>2790</v>
      </c>
      <c r="K35" s="711">
        <f t="shared" si="4"/>
        <v>1674</v>
      </c>
      <c r="L35" s="673">
        <v>0</v>
      </c>
      <c r="M35" s="689">
        <v>0</v>
      </c>
      <c r="N35" s="673">
        <v>56</v>
      </c>
      <c r="O35" s="790" t="e">
        <f t="shared" si="0"/>
        <v>#REF!</v>
      </c>
      <c r="P35" s="852">
        <v>1420</v>
      </c>
      <c r="Q35" s="1290"/>
      <c r="R35" s="1104" t="s">
        <v>139</v>
      </c>
    </row>
    <row r="36" spans="1:18" ht="20.100000000000001" customHeight="1">
      <c r="A36" s="815">
        <f t="shared" si="5"/>
        <v>25</v>
      </c>
      <c r="B36" s="1095"/>
      <c r="C36" s="1095"/>
      <c r="D36" s="47" t="s">
        <v>140</v>
      </c>
      <c r="E36" s="318">
        <v>1925.1000000000001</v>
      </c>
      <c r="F36" s="845" t="s">
        <v>112</v>
      </c>
      <c r="G36" s="654">
        <f t="shared" si="2"/>
        <v>2315.7000000000003</v>
      </c>
      <c r="H36" s="319" t="s">
        <v>112</v>
      </c>
      <c r="I36" s="734">
        <f t="shared" si="3"/>
        <v>0.20289855072463769</v>
      </c>
      <c r="J36" s="756">
        <v>2490</v>
      </c>
      <c r="K36" s="523">
        <f t="shared" si="4"/>
        <v>1494</v>
      </c>
      <c r="L36" s="339">
        <v>0</v>
      </c>
      <c r="M36" s="340">
        <v>0</v>
      </c>
      <c r="N36" s="339">
        <v>56</v>
      </c>
      <c r="O36" s="726" t="e">
        <f t="shared" si="0"/>
        <v>#REF!</v>
      </c>
      <c r="P36" s="847">
        <v>1220</v>
      </c>
      <c r="Q36" s="1290"/>
      <c r="R36" s="1104"/>
    </row>
    <row r="37" spans="1:18" ht="20.100000000000001" customHeight="1">
      <c r="A37" s="51">
        <f t="shared" si="5"/>
        <v>26</v>
      </c>
      <c r="B37" s="1095"/>
      <c r="C37" s="1095"/>
      <c r="D37" s="47" t="s">
        <v>141</v>
      </c>
      <c r="E37" s="318">
        <v>1739.1000000000001</v>
      </c>
      <c r="F37" s="319" t="s">
        <v>114</v>
      </c>
      <c r="G37" s="654">
        <f t="shared" si="2"/>
        <v>2055.3000000000002</v>
      </c>
      <c r="H37" s="319" t="s">
        <v>114</v>
      </c>
      <c r="I37" s="734">
        <f t="shared" si="3"/>
        <v>0.18181818181818188</v>
      </c>
      <c r="J37" s="756">
        <v>2210</v>
      </c>
      <c r="K37" s="523">
        <f t="shared" si="4"/>
        <v>1326</v>
      </c>
      <c r="L37" s="339">
        <v>0</v>
      </c>
      <c r="M37" s="340">
        <v>0</v>
      </c>
      <c r="N37" s="339">
        <v>56</v>
      </c>
      <c r="O37" s="726" t="e">
        <f t="shared" si="0"/>
        <v>#REF!</v>
      </c>
      <c r="P37" s="847">
        <v>1070</v>
      </c>
      <c r="Q37" s="1290"/>
      <c r="R37" s="1104"/>
    </row>
    <row r="38" spans="1:18" ht="20.100000000000001" customHeight="1">
      <c r="A38" s="815">
        <f t="shared" si="5"/>
        <v>27</v>
      </c>
      <c r="B38" s="1095"/>
      <c r="C38" s="1095"/>
      <c r="D38" s="47" t="s">
        <v>142</v>
      </c>
      <c r="E38" s="318">
        <v>1553.1000000000001</v>
      </c>
      <c r="F38" s="319" t="s">
        <v>116</v>
      </c>
      <c r="G38" s="318">
        <f t="shared" si="2"/>
        <v>1553.1000000000001</v>
      </c>
      <c r="H38" s="319" t="s">
        <v>116</v>
      </c>
      <c r="I38" s="734">
        <f t="shared" si="3"/>
        <v>0</v>
      </c>
      <c r="J38" s="742">
        <v>1670</v>
      </c>
      <c r="K38" s="639">
        <f t="shared" si="4"/>
        <v>1002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847">
        <v>920</v>
      </c>
      <c r="Q38" s="1290"/>
      <c r="R38" s="1104"/>
    </row>
    <row r="39" spans="1:18" ht="20.100000000000001" customHeight="1">
      <c r="A39" s="51">
        <f t="shared" si="5"/>
        <v>28</v>
      </c>
      <c r="B39" s="1095"/>
      <c r="C39" s="1095"/>
      <c r="D39" s="47" t="s">
        <v>143</v>
      </c>
      <c r="E39" s="318">
        <v>1413.6000000000001</v>
      </c>
      <c r="F39" s="319" t="s">
        <v>118</v>
      </c>
      <c r="G39" s="318">
        <f t="shared" si="2"/>
        <v>1413.6000000000001</v>
      </c>
      <c r="H39" s="319" t="s">
        <v>118</v>
      </c>
      <c r="I39" s="734">
        <f t="shared" si="3"/>
        <v>0</v>
      </c>
      <c r="J39" s="742">
        <v>1520</v>
      </c>
      <c r="K39" s="639">
        <f t="shared" si="4"/>
        <v>912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847">
        <v>830</v>
      </c>
      <c r="Q39" s="1290"/>
      <c r="R39" s="1104"/>
    </row>
    <row r="40" spans="1:18" ht="20.100000000000001" customHeight="1">
      <c r="A40" s="51">
        <f t="shared" si="5"/>
        <v>29</v>
      </c>
      <c r="B40" s="1095"/>
      <c r="C40" s="1095"/>
      <c r="D40" s="47" t="s">
        <v>144</v>
      </c>
      <c r="E40" s="318">
        <v>1274.1000000000001</v>
      </c>
      <c r="F40" s="319" t="s">
        <v>120</v>
      </c>
      <c r="G40" s="318">
        <f t="shared" si="2"/>
        <v>1274.1000000000001</v>
      </c>
      <c r="H40" s="319" t="s">
        <v>120</v>
      </c>
      <c r="I40" s="734">
        <f t="shared" si="3"/>
        <v>0</v>
      </c>
      <c r="J40" s="742">
        <v>1370</v>
      </c>
      <c r="K40" s="639">
        <f t="shared" si="4"/>
        <v>822</v>
      </c>
      <c r="L40" s="339">
        <v>0</v>
      </c>
      <c r="M40" s="340">
        <v>0</v>
      </c>
      <c r="N40" s="339">
        <v>56</v>
      </c>
      <c r="O40" s="343" t="e">
        <f t="shared" si="0"/>
        <v>#REF!</v>
      </c>
      <c r="P40" s="847">
        <v>740</v>
      </c>
      <c r="Q40" s="1290"/>
      <c r="R40" s="1104"/>
    </row>
    <row r="41" spans="1:18" ht="20.100000000000001" customHeight="1">
      <c r="A41" s="51">
        <f t="shared" si="5"/>
        <v>30</v>
      </c>
      <c r="B41" s="1095"/>
      <c r="C41" s="1095"/>
      <c r="D41" s="47" t="s">
        <v>145</v>
      </c>
      <c r="E41" s="318">
        <v>1134.6000000000001</v>
      </c>
      <c r="F41" s="319" t="s">
        <v>122</v>
      </c>
      <c r="G41" s="318">
        <f t="shared" si="2"/>
        <v>1134.6000000000001</v>
      </c>
      <c r="H41" s="319" t="s">
        <v>122</v>
      </c>
      <c r="I41" s="734">
        <f t="shared" si="3"/>
        <v>0</v>
      </c>
      <c r="J41" s="742">
        <v>1220</v>
      </c>
      <c r="K41" s="639">
        <f t="shared" si="4"/>
        <v>732</v>
      </c>
      <c r="L41" s="339">
        <v>0</v>
      </c>
      <c r="M41" s="340">
        <v>0</v>
      </c>
      <c r="N41" s="339">
        <v>56</v>
      </c>
      <c r="O41" s="343" t="e">
        <f t="shared" si="0"/>
        <v>#REF!</v>
      </c>
      <c r="P41" s="847">
        <v>650</v>
      </c>
      <c r="Q41" s="1290"/>
      <c r="R41" s="1104"/>
    </row>
    <row r="42" spans="1:18" ht="20.100000000000001" customHeight="1">
      <c r="A42" s="51">
        <f t="shared" si="5"/>
        <v>31</v>
      </c>
      <c r="B42" s="1095"/>
      <c r="C42" s="1095"/>
      <c r="D42" s="47" t="s">
        <v>146</v>
      </c>
      <c r="E42" s="318">
        <v>1041.6000000000001</v>
      </c>
      <c r="F42" s="319" t="s">
        <v>124</v>
      </c>
      <c r="G42" s="318">
        <f t="shared" si="2"/>
        <v>1041.6000000000001</v>
      </c>
      <c r="H42" s="319" t="s">
        <v>124</v>
      </c>
      <c r="I42" s="734">
        <f t="shared" si="3"/>
        <v>0</v>
      </c>
      <c r="J42" s="742">
        <v>1120</v>
      </c>
      <c r="K42" s="639" t="s">
        <v>125</v>
      </c>
      <c r="L42" s="339">
        <v>0</v>
      </c>
      <c r="M42" s="340">
        <v>0</v>
      </c>
      <c r="N42" s="339">
        <v>56</v>
      </c>
      <c r="O42" s="343" t="e">
        <f t="shared" si="0"/>
        <v>#REF!</v>
      </c>
      <c r="P42" s="847">
        <v>600</v>
      </c>
      <c r="Q42" s="1290"/>
      <c r="R42" s="1104"/>
    </row>
    <row r="43" spans="1:18" ht="20.100000000000001" customHeight="1" thickBot="1">
      <c r="A43" s="816">
        <f t="shared" si="5"/>
        <v>32</v>
      </c>
      <c r="B43" s="1096"/>
      <c r="C43" s="1096"/>
      <c r="D43" s="565" t="s">
        <v>147</v>
      </c>
      <c r="E43" s="554">
        <v>948.6</v>
      </c>
      <c r="F43" s="566" t="s">
        <v>127</v>
      </c>
      <c r="G43" s="554">
        <f t="shared" si="2"/>
        <v>948.6</v>
      </c>
      <c r="H43" s="566" t="s">
        <v>127</v>
      </c>
      <c r="I43" s="739">
        <f t="shared" si="3"/>
        <v>0</v>
      </c>
      <c r="J43" s="745">
        <v>1020</v>
      </c>
      <c r="K43" s="641" t="s">
        <v>125</v>
      </c>
      <c r="L43" s="567">
        <v>0</v>
      </c>
      <c r="M43" s="568">
        <v>0</v>
      </c>
      <c r="N43" s="567">
        <v>56</v>
      </c>
      <c r="O43" s="569" t="e">
        <f t="shared" si="0"/>
        <v>#REF!</v>
      </c>
      <c r="P43" s="855">
        <v>550</v>
      </c>
      <c r="Q43" s="1291"/>
      <c r="R43" s="1105"/>
    </row>
    <row r="44" spans="1:18" ht="20.100000000000001" customHeight="1" thickBot="1">
      <c r="A44" s="53"/>
      <c r="B44" s="83"/>
      <c r="C44" s="83"/>
      <c r="D44" s="53"/>
      <c r="E44" s="367"/>
      <c r="F44" s="53"/>
      <c r="G44" s="368"/>
      <c r="H44" s="53"/>
      <c r="I44" s="378"/>
      <c r="J44" s="335"/>
      <c r="K44" s="335"/>
      <c r="L44" s="75"/>
      <c r="M44" s="335"/>
      <c r="N44" s="75"/>
      <c r="O44" s="335"/>
      <c r="P44" s="335"/>
      <c r="Q44" s="773"/>
      <c r="R44" s="774"/>
    </row>
    <row r="45" spans="1:18" ht="20.100000000000001" customHeight="1" thickBot="1">
      <c r="A45" s="54" t="s">
        <v>148</v>
      </c>
      <c r="B45" s="54"/>
      <c r="C45" s="55"/>
      <c r="G45" s="1106" t="s">
        <v>149</v>
      </c>
      <c r="H45" s="1107"/>
      <c r="I45" s="1107"/>
      <c r="J45" s="1107"/>
      <c r="K45" s="1107"/>
      <c r="L45" s="1107"/>
      <c r="M45" s="1107"/>
      <c r="N45" s="1107"/>
      <c r="O45" s="1107"/>
      <c r="P45" s="1107"/>
      <c r="Q45" s="1107"/>
      <c r="R45" s="1108"/>
    </row>
    <row r="46" spans="1:18" ht="13.5" customHeight="1">
      <c r="A46" s="1109" t="s">
        <v>150</v>
      </c>
      <c r="B46" s="1111" t="s">
        <v>151</v>
      </c>
      <c r="C46" s="1112"/>
      <c r="D46" s="1111" t="s">
        <v>152</v>
      </c>
      <c r="E46" s="1115"/>
      <c r="F46" s="1112"/>
      <c r="G46" s="1111" t="s">
        <v>238</v>
      </c>
      <c r="H46" s="1115"/>
      <c r="I46" s="1115"/>
      <c r="J46" s="1112"/>
      <c r="K46" s="1111" t="s">
        <v>239</v>
      </c>
      <c r="L46" s="1115"/>
      <c r="M46" s="1115"/>
      <c r="N46" s="1112"/>
      <c r="O46" s="1111" t="s">
        <v>69</v>
      </c>
      <c r="P46" s="1115"/>
      <c r="Q46" s="1115"/>
      <c r="R46" s="1112"/>
    </row>
    <row r="47" spans="1:18" ht="13.5" customHeight="1" thickBot="1">
      <c r="A47" s="1110"/>
      <c r="B47" s="1113"/>
      <c r="C47" s="1114"/>
      <c r="D47" s="56" t="s">
        <v>155</v>
      </c>
      <c r="E47" s="57" t="s">
        <v>156</v>
      </c>
      <c r="F47" s="57" t="s">
        <v>157</v>
      </c>
      <c r="G47" s="56" t="s">
        <v>155</v>
      </c>
      <c r="H47" s="1116" t="s">
        <v>158</v>
      </c>
      <c r="I47" s="1117"/>
      <c r="J47" s="576" t="s">
        <v>157</v>
      </c>
      <c r="K47" s="56" t="s">
        <v>155</v>
      </c>
      <c r="L47" s="1116" t="s">
        <v>158</v>
      </c>
      <c r="M47" s="1117"/>
      <c r="N47" s="576" t="s">
        <v>157</v>
      </c>
      <c r="O47" s="1113" t="s">
        <v>88</v>
      </c>
      <c r="P47" s="1114"/>
      <c r="Q47" s="1113" t="s">
        <v>159</v>
      </c>
      <c r="R47" s="1114"/>
    </row>
    <row r="48" spans="1:18" ht="13.5" customHeight="1">
      <c r="A48" s="581">
        <v>1</v>
      </c>
      <c r="B48" s="1118" t="s">
        <v>267</v>
      </c>
      <c r="C48" s="1119"/>
      <c r="D48" s="58">
        <f>J12</f>
        <v>7040</v>
      </c>
      <c r="E48" s="59">
        <v>282</v>
      </c>
      <c r="F48" s="59">
        <f t="shared" ref="F48:F53" si="6">D48+E48</f>
        <v>7322</v>
      </c>
      <c r="G48" s="58">
        <v>7250</v>
      </c>
      <c r="H48" s="1120">
        <v>209</v>
      </c>
      <c r="I48" s="1121"/>
      <c r="J48" s="577">
        <f t="shared" ref="J48:J53" si="7">G48+H48</f>
        <v>7459</v>
      </c>
      <c r="K48" s="58"/>
      <c r="L48" s="1120"/>
      <c r="M48" s="1121"/>
      <c r="N48" s="545"/>
      <c r="O48" s="1122" t="s">
        <v>251</v>
      </c>
      <c r="P48" s="1123"/>
      <c r="Q48" s="1122" t="s">
        <v>252</v>
      </c>
      <c r="R48" s="1123"/>
    </row>
    <row r="49" spans="1:18" ht="13.5" customHeight="1">
      <c r="A49" s="60">
        <v>2</v>
      </c>
      <c r="B49" s="1124" t="s">
        <v>268</v>
      </c>
      <c r="C49" s="1125"/>
      <c r="D49" s="61">
        <f>J15</f>
        <v>5300</v>
      </c>
      <c r="E49" s="544">
        <v>282</v>
      </c>
      <c r="F49" s="578">
        <f t="shared" si="6"/>
        <v>5582</v>
      </c>
      <c r="G49" s="61">
        <v>3000</v>
      </c>
      <c r="H49" s="1126">
        <v>209</v>
      </c>
      <c r="I49" s="1127"/>
      <c r="J49" s="578">
        <f t="shared" si="7"/>
        <v>3209</v>
      </c>
      <c r="K49" s="61"/>
      <c r="L49" s="1126"/>
      <c r="M49" s="1127"/>
      <c r="N49" s="352"/>
      <c r="O49" s="1128" t="s">
        <v>251</v>
      </c>
      <c r="P49" s="1129"/>
      <c r="Q49" s="1128" t="s">
        <v>252</v>
      </c>
      <c r="R49" s="1129"/>
    </row>
    <row r="50" spans="1:18" ht="13.5" customHeight="1" thickBot="1">
      <c r="A50" s="547">
        <v>3</v>
      </c>
      <c r="B50" s="1113" t="s">
        <v>269</v>
      </c>
      <c r="C50" s="1114"/>
      <c r="D50" s="61">
        <f>J19</f>
        <v>3150</v>
      </c>
      <c r="E50" s="544">
        <v>282</v>
      </c>
      <c r="F50" s="578">
        <f t="shared" si="6"/>
        <v>3432</v>
      </c>
      <c r="G50" s="61">
        <v>2470</v>
      </c>
      <c r="H50" s="1126">
        <v>209</v>
      </c>
      <c r="I50" s="1127"/>
      <c r="J50" s="578">
        <f t="shared" si="7"/>
        <v>2679</v>
      </c>
      <c r="K50" s="61"/>
      <c r="L50" s="1126"/>
      <c r="M50" s="1127"/>
      <c r="N50" s="352"/>
      <c r="O50" s="1130" t="s">
        <v>251</v>
      </c>
      <c r="P50" s="1131"/>
      <c r="Q50" s="1130" t="s">
        <v>252</v>
      </c>
      <c r="R50" s="1131"/>
    </row>
    <row r="51" spans="1:18" ht="12.75" customHeight="1">
      <c r="A51" s="581">
        <v>4</v>
      </c>
      <c r="B51" s="1118" t="s">
        <v>270</v>
      </c>
      <c r="C51" s="1119"/>
      <c r="D51" s="58">
        <f>J28</f>
        <v>6760</v>
      </c>
      <c r="E51" s="59">
        <v>282</v>
      </c>
      <c r="F51" s="59">
        <f t="shared" si="6"/>
        <v>7042</v>
      </c>
      <c r="G51" s="58">
        <v>7250</v>
      </c>
      <c r="H51" s="1120">
        <v>209</v>
      </c>
      <c r="I51" s="1121"/>
      <c r="J51" s="577">
        <f t="shared" si="7"/>
        <v>7459</v>
      </c>
      <c r="K51" s="58"/>
      <c r="L51" s="1120"/>
      <c r="M51" s="1121"/>
      <c r="N51" s="545"/>
      <c r="O51" s="1122" t="s">
        <v>251</v>
      </c>
      <c r="P51" s="1123"/>
      <c r="Q51" s="1122" t="s">
        <v>252</v>
      </c>
      <c r="R51" s="1123"/>
    </row>
    <row r="52" spans="1:18" ht="12.75" customHeight="1">
      <c r="A52" s="60">
        <v>5</v>
      </c>
      <c r="B52" s="1124" t="s">
        <v>271</v>
      </c>
      <c r="C52" s="1125"/>
      <c r="D52" s="61">
        <f>J31</f>
        <v>5000</v>
      </c>
      <c r="E52" s="544">
        <v>282</v>
      </c>
      <c r="F52" s="578">
        <f t="shared" si="6"/>
        <v>5282</v>
      </c>
      <c r="G52" s="61">
        <v>3000</v>
      </c>
      <c r="H52" s="1126">
        <v>209</v>
      </c>
      <c r="I52" s="1127"/>
      <c r="J52" s="578">
        <f t="shared" si="7"/>
        <v>3209</v>
      </c>
      <c r="K52" s="61"/>
      <c r="L52" s="1126"/>
      <c r="M52" s="1127"/>
      <c r="N52" s="352"/>
      <c r="O52" s="1128" t="s">
        <v>251</v>
      </c>
      <c r="P52" s="1129"/>
      <c r="Q52" s="1128" t="s">
        <v>252</v>
      </c>
      <c r="R52" s="1129"/>
    </row>
    <row r="53" spans="1:18" ht="12.75" customHeight="1" thickBot="1">
      <c r="A53" s="547">
        <v>6</v>
      </c>
      <c r="B53" s="1113" t="s">
        <v>272</v>
      </c>
      <c r="C53" s="1114"/>
      <c r="D53" s="582">
        <f>J35</f>
        <v>2790</v>
      </c>
      <c r="E53" s="546">
        <v>282</v>
      </c>
      <c r="F53" s="579">
        <f t="shared" si="6"/>
        <v>3072</v>
      </c>
      <c r="G53" s="582">
        <v>2470</v>
      </c>
      <c r="H53" s="1137">
        <v>209</v>
      </c>
      <c r="I53" s="1138"/>
      <c r="J53" s="579">
        <f t="shared" si="7"/>
        <v>2679</v>
      </c>
      <c r="K53" s="582"/>
      <c r="L53" s="1137"/>
      <c r="M53" s="1138"/>
      <c r="N53" s="584"/>
      <c r="O53" s="1139" t="s">
        <v>251</v>
      </c>
      <c r="P53" s="1140"/>
      <c r="Q53" s="1139" t="s">
        <v>252</v>
      </c>
      <c r="R53" s="1140"/>
    </row>
    <row r="54" spans="1:18">
      <c r="A54" s="36" t="s">
        <v>168</v>
      </c>
      <c r="B54" s="75"/>
    </row>
    <row r="55" spans="1:18">
      <c r="A55" s="32" t="e">
        <f>#REF!</f>
        <v>#REF!</v>
      </c>
      <c r="B55" s="555"/>
      <c r="H55" s="369"/>
      <c r="I55" s="369"/>
      <c r="J55" s="369"/>
      <c r="K55" s="369"/>
      <c r="L55" s="369"/>
      <c r="M55" s="369"/>
      <c r="N55" s="369"/>
      <c r="O55" s="369"/>
      <c r="P55" s="369"/>
      <c r="Q55" s="369"/>
    </row>
    <row r="56" spans="1:18">
      <c r="A56" s="54" t="s">
        <v>169</v>
      </c>
      <c r="B56" s="32"/>
      <c r="C56" s="75"/>
    </row>
    <row r="57" spans="1:18">
      <c r="A57" s="32" t="s">
        <v>273</v>
      </c>
      <c r="B57" s="32"/>
      <c r="C57" s="75"/>
    </row>
    <row r="58" spans="1:18" ht="13.5" customHeight="1" thickBot="1">
      <c r="A58" s="54" t="s">
        <v>172</v>
      </c>
      <c r="B58" s="32"/>
      <c r="C58" s="75"/>
    </row>
    <row r="59" spans="1:18" ht="13.8" thickBot="1">
      <c r="A59" s="1285" t="s">
        <v>173</v>
      </c>
      <c r="B59" s="1286"/>
      <c r="C59" s="1287"/>
      <c r="D59" s="862" t="s">
        <v>174</v>
      </c>
      <c r="E59" s="1288" t="s">
        <v>175</v>
      </c>
      <c r="F59" s="1286"/>
      <c r="G59" s="1286"/>
      <c r="H59" s="1286"/>
      <c r="I59" s="1286"/>
      <c r="J59" s="1286"/>
      <c r="K59" s="1286"/>
      <c r="L59" s="1286"/>
      <c r="M59" s="1286"/>
      <c r="N59" s="1286"/>
      <c r="O59" s="1286"/>
      <c r="P59" s="1286"/>
      <c r="Q59" s="1289"/>
    </row>
    <row r="60" spans="1:18" ht="18">
      <c r="A60" s="63">
        <v>1</v>
      </c>
      <c r="B60" s="1141" t="s">
        <v>176</v>
      </c>
      <c r="C60" s="1142"/>
      <c r="D60" s="64"/>
      <c r="E60" s="1143" t="e">
        <f>#REF!</f>
        <v>#REF!</v>
      </c>
      <c r="F60" s="1144"/>
      <c r="G60" s="1144"/>
      <c r="H60" s="1144"/>
      <c r="I60" s="1144"/>
      <c r="J60" s="1144"/>
      <c r="K60" s="1144"/>
      <c r="L60" s="1144"/>
      <c r="M60" s="1144"/>
      <c r="N60" s="1144"/>
      <c r="O60" s="1144"/>
      <c r="P60" s="1144"/>
      <c r="Q60" s="1145"/>
    </row>
    <row r="61" spans="1:18" ht="17.55" customHeight="1">
      <c r="A61" s="65">
        <v>2</v>
      </c>
      <c r="B61" s="1146" t="s">
        <v>177</v>
      </c>
      <c r="C61" s="1147"/>
      <c r="D61" s="66"/>
      <c r="E61" s="1148" t="e">
        <f>#REF!</f>
        <v>#REF!</v>
      </c>
      <c r="F61" s="1149"/>
      <c r="G61" s="1149"/>
      <c r="H61" s="1149"/>
      <c r="I61" s="1149"/>
      <c r="J61" s="1149"/>
      <c r="K61" s="1149"/>
      <c r="L61" s="1149"/>
      <c r="M61" s="1149"/>
      <c r="N61" s="1149"/>
      <c r="O61" s="1149"/>
      <c r="P61" s="1149"/>
      <c r="Q61" s="1150"/>
    </row>
    <row r="62" spans="1:18" ht="58.5" customHeight="1">
      <c r="A62" s="67">
        <v>3</v>
      </c>
      <c r="B62" s="1146" t="s">
        <v>178</v>
      </c>
      <c r="C62" s="1147"/>
      <c r="D62" s="66"/>
      <c r="E62" s="1151" t="e">
        <f>#REF!</f>
        <v>#REF!</v>
      </c>
      <c r="F62" s="1152"/>
      <c r="G62" s="1152"/>
      <c r="H62" s="1152"/>
      <c r="I62" s="1152"/>
      <c r="J62" s="1152"/>
      <c r="K62" s="1152"/>
      <c r="L62" s="1152"/>
      <c r="M62" s="1152"/>
      <c r="N62" s="1152"/>
      <c r="O62" s="1152"/>
      <c r="P62" s="1152"/>
      <c r="Q62" s="1153"/>
    </row>
    <row r="63" spans="1:18" ht="18">
      <c r="A63" s="1162">
        <v>4</v>
      </c>
      <c r="B63" s="1146" t="s">
        <v>179</v>
      </c>
      <c r="C63" s="1147"/>
      <c r="D63" s="64"/>
      <c r="E63" s="1165"/>
      <c r="F63" s="1166"/>
      <c r="G63" s="1166"/>
      <c r="H63" s="1166"/>
      <c r="I63" s="1166"/>
      <c r="J63" s="1166"/>
      <c r="K63" s="1166"/>
      <c r="L63" s="1166"/>
      <c r="M63" s="1166"/>
      <c r="N63" s="1166"/>
      <c r="O63" s="1166"/>
      <c r="P63" s="1166"/>
      <c r="Q63" s="1167"/>
    </row>
    <row r="64" spans="1:18" ht="18">
      <c r="A64" s="1164"/>
      <c r="B64" s="1154" t="s">
        <v>180</v>
      </c>
      <c r="C64" s="1155"/>
      <c r="D64" s="69"/>
      <c r="E64" s="1156"/>
      <c r="F64" s="1157"/>
      <c r="G64" s="1157"/>
      <c r="H64" s="1157"/>
      <c r="I64" s="1157"/>
      <c r="J64" s="1157"/>
      <c r="K64" s="1157"/>
      <c r="L64" s="1157"/>
      <c r="M64" s="1157"/>
      <c r="N64" s="1157"/>
      <c r="O64" s="1157"/>
      <c r="P64" s="1157"/>
      <c r="Q64" s="1158"/>
    </row>
    <row r="65" spans="1:18" ht="18">
      <c r="A65" s="1164"/>
      <c r="B65" s="1154" t="s">
        <v>181</v>
      </c>
      <c r="C65" s="1155"/>
      <c r="D65" s="69"/>
      <c r="E65" s="1156" t="e">
        <f>#REF!</f>
        <v>#REF!</v>
      </c>
      <c r="F65" s="1157"/>
      <c r="G65" s="1157"/>
      <c r="H65" s="1157"/>
      <c r="I65" s="1157"/>
      <c r="J65" s="1157"/>
      <c r="K65" s="1157"/>
      <c r="L65" s="1157"/>
      <c r="M65" s="1157"/>
      <c r="N65" s="1157"/>
      <c r="O65" s="1157"/>
      <c r="P65" s="1157"/>
      <c r="Q65" s="1158"/>
    </row>
    <row r="66" spans="1:18" ht="18">
      <c r="A66" s="1164"/>
      <c r="B66" s="1154" t="s">
        <v>182</v>
      </c>
      <c r="C66" s="1155"/>
      <c r="D66" s="69"/>
      <c r="E66" s="1156" t="e">
        <f>#REF!</f>
        <v>#REF!</v>
      </c>
      <c r="F66" s="1157"/>
      <c r="G66" s="1157"/>
      <c r="H66" s="1157"/>
      <c r="I66" s="1157"/>
      <c r="J66" s="1157"/>
      <c r="K66" s="1157"/>
      <c r="L66" s="1157"/>
      <c r="M66" s="1157"/>
      <c r="N66" s="1157"/>
      <c r="O66" s="1157"/>
      <c r="P66" s="1157"/>
      <c r="Q66" s="1158"/>
    </row>
    <row r="67" spans="1:18" ht="18">
      <c r="A67" s="1163"/>
      <c r="B67" s="1154" t="s">
        <v>183</v>
      </c>
      <c r="C67" s="1155"/>
      <c r="D67" s="69"/>
      <c r="E67" s="1159" t="e">
        <f>#REF!</f>
        <v>#REF!</v>
      </c>
      <c r="F67" s="1160"/>
      <c r="G67" s="1160"/>
      <c r="H67" s="1160"/>
      <c r="I67" s="1160"/>
      <c r="J67" s="1160"/>
      <c r="K67" s="1160"/>
      <c r="L67" s="1160"/>
      <c r="M67" s="1160"/>
      <c r="N67" s="1160"/>
      <c r="O67" s="1160"/>
      <c r="P67" s="1160"/>
      <c r="Q67" s="1161"/>
    </row>
    <row r="68" spans="1:18" ht="18">
      <c r="A68" s="1162">
        <v>5</v>
      </c>
      <c r="B68" s="1146" t="s">
        <v>184</v>
      </c>
      <c r="C68" s="1147"/>
      <c r="D68" s="66"/>
      <c r="E68" s="1156" t="e">
        <f>#REF!</f>
        <v>#REF!</v>
      </c>
      <c r="F68" s="1157"/>
      <c r="G68" s="1157"/>
      <c r="H68" s="1157"/>
      <c r="I68" s="1157"/>
      <c r="J68" s="1157"/>
      <c r="K68" s="1157"/>
      <c r="L68" s="1157"/>
      <c r="M68" s="1157"/>
      <c r="N68" s="1157"/>
      <c r="O68" s="1157"/>
      <c r="P68" s="1157"/>
      <c r="Q68" s="1158"/>
    </row>
    <row r="69" spans="1:18" ht="18">
      <c r="A69" s="1163"/>
      <c r="B69" s="1146" t="s">
        <v>185</v>
      </c>
      <c r="C69" s="1147"/>
      <c r="D69" s="69"/>
      <c r="E69" s="1156" t="e">
        <f>#REF!</f>
        <v>#REF!</v>
      </c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8"/>
    </row>
    <row r="70" spans="1:18" ht="18">
      <c r="A70" s="70">
        <v>6</v>
      </c>
      <c r="B70" s="1146" t="s">
        <v>186</v>
      </c>
      <c r="C70" s="1147"/>
      <c r="D70" s="66" t="s">
        <v>187</v>
      </c>
      <c r="E70" s="1156" t="e">
        <f>#REF!</f>
        <v>#REF!</v>
      </c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8" ht="18.600000000000001" customHeight="1">
      <c r="A71" s="70">
        <v>7</v>
      </c>
      <c r="B71" s="1146" t="s">
        <v>188</v>
      </c>
      <c r="C71" s="1147"/>
      <c r="D71" s="64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8" s="608" customFormat="1" ht="20.55" customHeight="1">
      <c r="A72" s="1173">
        <v>8</v>
      </c>
      <c r="B72" s="1175" t="s">
        <v>189</v>
      </c>
      <c r="C72" s="1176"/>
      <c r="D72" s="800"/>
      <c r="E72" s="1182" t="s">
        <v>190</v>
      </c>
      <c r="F72" s="1183"/>
      <c r="G72" s="1183"/>
      <c r="H72" s="1183"/>
      <c r="I72" s="1183"/>
      <c r="J72" s="1183"/>
      <c r="K72" s="1183"/>
      <c r="L72" s="1183"/>
      <c r="M72" s="1183"/>
      <c r="N72" s="1183"/>
      <c r="O72" s="1183"/>
      <c r="P72" s="1183"/>
      <c r="Q72" s="1184"/>
      <c r="R72" s="863"/>
    </row>
    <row r="73" spans="1:18" s="608" customFormat="1" ht="20.55" customHeight="1">
      <c r="A73" s="1174"/>
      <c r="B73" s="1177"/>
      <c r="C73" s="1178"/>
      <c r="D73" s="800"/>
      <c r="E73" s="1182" t="s">
        <v>191</v>
      </c>
      <c r="F73" s="1183"/>
      <c r="G73" s="1183"/>
      <c r="H73" s="1183"/>
      <c r="I73" s="1183"/>
      <c r="J73" s="1183"/>
      <c r="K73" s="1183"/>
      <c r="L73" s="1183"/>
      <c r="M73" s="1183"/>
      <c r="N73" s="1183"/>
      <c r="O73" s="1183"/>
      <c r="P73" s="1183"/>
      <c r="Q73" s="1184"/>
      <c r="R73" s="801"/>
    </row>
    <row r="74" spans="1:18" ht="18">
      <c r="A74" s="68">
        <v>9</v>
      </c>
      <c r="B74" s="1168" t="s">
        <v>192</v>
      </c>
      <c r="C74" s="1169"/>
      <c r="D74" s="66" t="s">
        <v>187</v>
      </c>
      <c r="E74" s="1156" t="e">
        <f>#REF!</f>
        <v>#REF!</v>
      </c>
      <c r="F74" s="1157"/>
      <c r="G74" s="1157"/>
      <c r="H74" s="1157"/>
      <c r="I74" s="1157"/>
      <c r="J74" s="1157"/>
      <c r="K74" s="1157"/>
      <c r="L74" s="1157"/>
      <c r="M74" s="1157"/>
      <c r="N74" s="1157"/>
      <c r="O74" s="1157"/>
      <c r="P74" s="1157"/>
      <c r="Q74" s="1158"/>
    </row>
    <row r="75" spans="1:18" ht="18">
      <c r="A75" s="1162">
        <v>10</v>
      </c>
      <c r="B75" s="1146" t="s">
        <v>193</v>
      </c>
      <c r="C75" s="1147"/>
      <c r="D75" s="64"/>
      <c r="E75" s="1170" t="e">
        <f>#REF!</f>
        <v>#REF!</v>
      </c>
      <c r="F75" s="1171"/>
      <c r="G75" s="1171"/>
      <c r="H75" s="1171"/>
      <c r="I75" s="1171"/>
      <c r="J75" s="1171"/>
      <c r="K75" s="1171"/>
      <c r="L75" s="1171"/>
      <c r="M75" s="1171"/>
      <c r="N75" s="1171"/>
      <c r="O75" s="1171"/>
      <c r="P75" s="1171"/>
      <c r="Q75" s="1172"/>
    </row>
    <row r="76" spans="1:18" ht="18">
      <c r="A76" s="1164"/>
      <c r="B76" s="1146" t="s">
        <v>194</v>
      </c>
      <c r="C76" s="1147"/>
      <c r="D76" s="71"/>
      <c r="E76" s="1151" t="e">
        <f>#REF!</f>
        <v>#REF!</v>
      </c>
      <c r="F76" s="1152"/>
      <c r="G76" s="1152"/>
      <c r="H76" s="1152"/>
      <c r="I76" s="1152"/>
      <c r="J76" s="1152"/>
      <c r="K76" s="1152"/>
      <c r="L76" s="1152"/>
      <c r="M76" s="1152"/>
      <c r="N76" s="1152"/>
      <c r="O76" s="1152"/>
      <c r="P76" s="1152"/>
      <c r="Q76" s="1153"/>
    </row>
    <row r="77" spans="1:18" ht="18">
      <c r="A77" s="1163"/>
      <c r="B77" s="1146" t="s">
        <v>195</v>
      </c>
      <c r="C77" s="1147"/>
      <c r="D77" s="66"/>
      <c r="E77" s="1170" t="e">
        <f>#REF!</f>
        <v>#REF!</v>
      </c>
      <c r="F77" s="1171"/>
      <c r="G77" s="1171"/>
      <c r="H77" s="1171"/>
      <c r="I77" s="1171"/>
      <c r="J77" s="1171"/>
      <c r="K77" s="1171"/>
      <c r="L77" s="1171"/>
      <c r="M77" s="1171"/>
      <c r="N77" s="1171"/>
      <c r="O77" s="1171"/>
      <c r="P77" s="1171"/>
      <c r="Q77" s="1172"/>
    </row>
    <row r="78" spans="1:18" ht="57" customHeight="1">
      <c r="A78" s="67">
        <v>11</v>
      </c>
      <c r="B78" s="1146" t="s">
        <v>196</v>
      </c>
      <c r="C78" s="1147"/>
      <c r="D78" s="66" t="s">
        <v>187</v>
      </c>
      <c r="E78" s="1151" t="e">
        <f>#REF!</f>
        <v>#REF!</v>
      </c>
      <c r="F78" s="1152"/>
      <c r="G78" s="1152"/>
      <c r="H78" s="1152"/>
      <c r="I78" s="1152"/>
      <c r="J78" s="1152"/>
      <c r="K78" s="1152"/>
      <c r="L78" s="1152"/>
      <c r="M78" s="1152"/>
      <c r="N78" s="1152"/>
      <c r="O78" s="1152"/>
      <c r="P78" s="1152"/>
      <c r="Q78" s="1153"/>
    </row>
    <row r="79" spans="1:18" ht="18">
      <c r="A79" s="67">
        <v>12</v>
      </c>
      <c r="B79" s="1146" t="s">
        <v>197</v>
      </c>
      <c r="C79" s="1147"/>
      <c r="D79" s="66" t="s">
        <v>187</v>
      </c>
      <c r="E79" s="1279" t="s">
        <v>198</v>
      </c>
      <c r="F79" s="1280"/>
      <c r="G79" s="1280"/>
      <c r="H79" s="1280"/>
      <c r="I79" s="1280"/>
      <c r="J79" s="1280"/>
      <c r="K79" s="1280"/>
      <c r="L79" s="1280"/>
      <c r="M79" s="1280"/>
      <c r="N79" s="1280"/>
      <c r="O79" s="1280"/>
      <c r="P79" s="1280"/>
      <c r="Q79" s="1281"/>
    </row>
    <row r="80" spans="1:18" ht="18">
      <c r="A80" s="1162">
        <v>15</v>
      </c>
      <c r="B80" s="1146" t="s">
        <v>200</v>
      </c>
      <c r="C80" s="1147"/>
      <c r="D80" s="66"/>
      <c r="E80" s="1170" t="e">
        <f>#REF!</f>
        <v>#REF!</v>
      </c>
      <c r="F80" s="1171"/>
      <c r="G80" s="1171"/>
      <c r="H80" s="1171"/>
      <c r="I80" s="1171"/>
      <c r="J80" s="1171"/>
      <c r="K80" s="1171"/>
      <c r="L80" s="1171"/>
      <c r="M80" s="1171"/>
      <c r="N80" s="1171"/>
      <c r="O80" s="1171"/>
      <c r="P80" s="1171"/>
      <c r="Q80" s="1172"/>
    </row>
    <row r="81" spans="1:17" ht="18">
      <c r="A81" s="1164"/>
      <c r="B81" s="1146" t="s">
        <v>201</v>
      </c>
      <c r="C81" s="1147"/>
      <c r="D81" s="66"/>
      <c r="E81" s="1185" t="e">
        <f>#REF!</f>
        <v>#REF!</v>
      </c>
      <c r="F81" s="1186"/>
      <c r="G81" s="1186"/>
      <c r="H81" s="1186"/>
      <c r="I81" s="1186"/>
      <c r="J81" s="1186"/>
      <c r="K81" s="1186"/>
      <c r="L81" s="1186"/>
      <c r="M81" s="1186"/>
      <c r="N81" s="1186"/>
      <c r="O81" s="1186"/>
      <c r="P81" s="1186"/>
      <c r="Q81" s="1187"/>
    </row>
    <row r="82" spans="1:17" ht="18">
      <c r="A82" s="1164"/>
      <c r="B82" s="1146" t="s">
        <v>202</v>
      </c>
      <c r="C82" s="1147"/>
      <c r="D82" s="66"/>
      <c r="E82" s="1185"/>
      <c r="F82" s="1186"/>
      <c r="G82" s="1186"/>
      <c r="H82" s="1186"/>
      <c r="I82" s="1186"/>
      <c r="J82" s="1186"/>
      <c r="K82" s="1186"/>
      <c r="L82" s="1186"/>
      <c r="M82" s="1186"/>
      <c r="N82" s="1186"/>
      <c r="O82" s="1186"/>
      <c r="P82" s="1186"/>
      <c r="Q82" s="1187"/>
    </row>
    <row r="83" spans="1:17" ht="18">
      <c r="A83" s="1163"/>
      <c r="B83" s="1146" t="s">
        <v>203</v>
      </c>
      <c r="C83" s="1147"/>
      <c r="D83" s="66"/>
      <c r="E83" s="1185"/>
      <c r="F83" s="1186"/>
      <c r="G83" s="1186"/>
      <c r="H83" s="1186"/>
      <c r="I83" s="1186"/>
      <c r="J83" s="1186"/>
      <c r="K83" s="1186"/>
      <c r="L83" s="1186"/>
      <c r="M83" s="1186"/>
      <c r="N83" s="1186"/>
      <c r="O83" s="1186"/>
      <c r="P83" s="1186"/>
      <c r="Q83" s="1187"/>
    </row>
    <row r="84" spans="1:17" ht="18">
      <c r="A84" s="1162">
        <v>16</v>
      </c>
      <c r="B84" s="1201" t="s">
        <v>204</v>
      </c>
      <c r="C84" s="1202"/>
      <c r="D84" s="66"/>
      <c r="E84" s="1203"/>
      <c r="F84" s="1204"/>
      <c r="G84" s="1204"/>
      <c r="H84" s="1204"/>
      <c r="I84" s="1204"/>
      <c r="J84" s="1204"/>
      <c r="K84" s="1204"/>
      <c r="L84" s="1204"/>
      <c r="M84" s="1204"/>
      <c r="N84" s="1204"/>
      <c r="O84" s="1204"/>
      <c r="P84" s="1204"/>
      <c r="Q84" s="1205"/>
    </row>
    <row r="85" spans="1:17" ht="18">
      <c r="A85" s="1164"/>
      <c r="B85" s="1146" t="s">
        <v>205</v>
      </c>
      <c r="C85" s="1147"/>
      <c r="D85" s="66"/>
      <c r="E85" s="1209" t="e">
        <f>#REF!</f>
        <v>#REF!</v>
      </c>
      <c r="F85" s="1210"/>
      <c r="G85" s="1210"/>
      <c r="H85" s="1210"/>
      <c r="I85" s="1210"/>
      <c r="J85" s="1210"/>
      <c r="K85" s="1210"/>
      <c r="L85" s="1210"/>
      <c r="M85" s="1210"/>
      <c r="N85" s="1210"/>
      <c r="O85" s="1210"/>
      <c r="P85" s="1210"/>
      <c r="Q85" s="1211"/>
    </row>
    <row r="86" spans="1:17" ht="18">
      <c r="A86" s="1164"/>
      <c r="B86" s="1146" t="s">
        <v>206</v>
      </c>
      <c r="C86" s="1147"/>
      <c r="D86" s="66"/>
      <c r="E86" s="1212" t="e">
        <f>#REF!</f>
        <v>#REF!</v>
      </c>
      <c r="F86" s="1213"/>
      <c r="G86" s="1213"/>
      <c r="H86" s="1213"/>
      <c r="I86" s="1213"/>
      <c r="J86" s="1213"/>
      <c r="K86" s="1213"/>
      <c r="L86" s="1213"/>
      <c r="M86" s="1213"/>
      <c r="N86" s="1213"/>
      <c r="O86" s="1213"/>
      <c r="P86" s="1213"/>
      <c r="Q86" s="1214"/>
    </row>
    <row r="87" spans="1:17" ht="18">
      <c r="A87" s="1164"/>
      <c r="B87" s="1146" t="s">
        <v>207</v>
      </c>
      <c r="C87" s="1147"/>
      <c r="D87" s="66"/>
      <c r="E87" s="1212" t="e">
        <f>#REF!</f>
        <v>#REF!</v>
      </c>
      <c r="F87" s="1213"/>
      <c r="G87" s="1213"/>
      <c r="H87" s="1213"/>
      <c r="I87" s="1213"/>
      <c r="J87" s="1213"/>
      <c r="K87" s="1213"/>
      <c r="L87" s="1213"/>
      <c r="M87" s="1213"/>
      <c r="N87" s="1213"/>
      <c r="O87" s="1213"/>
      <c r="P87" s="1213"/>
      <c r="Q87" s="1214"/>
    </row>
    <row r="88" spans="1:17" ht="18">
      <c r="A88" s="1163"/>
      <c r="B88" s="1146" t="s">
        <v>208</v>
      </c>
      <c r="C88" s="1147"/>
      <c r="D88" s="66"/>
      <c r="E88" s="1215" t="e">
        <f>#REF!</f>
        <v>#REF!</v>
      </c>
      <c r="F88" s="1216"/>
      <c r="G88" s="1216"/>
      <c r="H88" s="1216"/>
      <c r="I88" s="1216"/>
      <c r="J88" s="1216"/>
      <c r="K88" s="1216"/>
      <c r="L88" s="1216"/>
      <c r="M88" s="1216"/>
      <c r="N88" s="1216"/>
      <c r="O88" s="1216"/>
      <c r="P88" s="1216"/>
      <c r="Q88" s="1217"/>
    </row>
    <row r="89" spans="1:17" ht="18">
      <c r="A89" s="1198">
        <v>18</v>
      </c>
      <c r="B89" s="1201" t="s">
        <v>209</v>
      </c>
      <c r="C89" s="1202"/>
      <c r="D89" s="84"/>
      <c r="E89" s="1203"/>
      <c r="F89" s="1204"/>
      <c r="G89" s="1204"/>
      <c r="H89" s="1204"/>
      <c r="I89" s="1204"/>
      <c r="J89" s="1204"/>
      <c r="K89" s="1204"/>
      <c r="L89" s="1204"/>
      <c r="M89" s="1204"/>
      <c r="N89" s="1204"/>
      <c r="O89" s="1204"/>
      <c r="P89" s="1204"/>
      <c r="Q89" s="1205"/>
    </row>
    <row r="90" spans="1:17" ht="18">
      <c r="A90" s="1199"/>
      <c r="B90" s="1146" t="s">
        <v>210</v>
      </c>
      <c r="C90" s="1147"/>
      <c r="D90" s="84"/>
      <c r="E90" s="1206" t="e">
        <f>#REF!</f>
        <v>#REF!</v>
      </c>
      <c r="F90" s="1207"/>
      <c r="G90" s="1207"/>
      <c r="H90" s="1207"/>
      <c r="I90" s="1207"/>
      <c r="J90" s="1207"/>
      <c r="K90" s="1207"/>
      <c r="L90" s="1207"/>
      <c r="M90" s="1207"/>
      <c r="N90" s="1207"/>
      <c r="O90" s="1207"/>
      <c r="P90" s="1207"/>
      <c r="Q90" s="1208"/>
    </row>
    <row r="91" spans="1:17" ht="18">
      <c r="A91" s="1199"/>
      <c r="B91" s="1146" t="s">
        <v>211</v>
      </c>
      <c r="C91" s="1147"/>
      <c r="D91" s="84"/>
      <c r="E91" s="1218" t="e">
        <f>#REF!</f>
        <v>#REF!</v>
      </c>
      <c r="F91" s="1219"/>
      <c r="G91" s="1219"/>
      <c r="H91" s="1219"/>
      <c r="I91" s="1219"/>
      <c r="J91" s="1219"/>
      <c r="K91" s="1219"/>
      <c r="L91" s="1219"/>
      <c r="M91" s="1219"/>
      <c r="N91" s="1219"/>
      <c r="O91" s="1219"/>
      <c r="P91" s="1219"/>
      <c r="Q91" s="1220"/>
    </row>
    <row r="92" spans="1:17" ht="18">
      <c r="A92" s="1200"/>
      <c r="B92" s="1146" t="s">
        <v>212</v>
      </c>
      <c r="C92" s="1147"/>
      <c r="D92" s="84"/>
      <c r="E92" s="1185" t="e">
        <f>#REF!</f>
        <v>#REF!</v>
      </c>
      <c r="F92" s="1186"/>
      <c r="G92" s="1186"/>
      <c r="H92" s="1186"/>
      <c r="I92" s="1186"/>
      <c r="J92" s="1186"/>
      <c r="K92" s="1186"/>
      <c r="L92" s="1186"/>
      <c r="M92" s="1186"/>
      <c r="N92" s="1186"/>
      <c r="O92" s="1186"/>
      <c r="P92" s="1186"/>
      <c r="Q92" s="1187"/>
    </row>
    <row r="93" spans="1:17" ht="18">
      <c r="A93" s="1198">
        <v>19</v>
      </c>
      <c r="B93" s="1201" t="s">
        <v>213</v>
      </c>
      <c r="C93" s="1202"/>
      <c r="D93" s="84"/>
      <c r="E93" s="1203"/>
      <c r="F93" s="1204"/>
      <c r="G93" s="1204"/>
      <c r="H93" s="1204"/>
      <c r="I93" s="1204"/>
      <c r="J93" s="1204"/>
      <c r="K93" s="1204"/>
      <c r="L93" s="1204"/>
      <c r="M93" s="1204"/>
      <c r="N93" s="1204"/>
      <c r="O93" s="1204"/>
      <c r="P93" s="1204"/>
      <c r="Q93" s="1205"/>
    </row>
    <row r="94" spans="1:17" ht="18">
      <c r="A94" s="1199"/>
      <c r="B94" s="1146" t="s">
        <v>214</v>
      </c>
      <c r="C94" s="1147"/>
      <c r="D94" s="66"/>
      <c r="E94" s="1231" t="e">
        <f>#REF!</f>
        <v>#REF!</v>
      </c>
      <c r="F94" s="1232"/>
      <c r="G94" s="1232"/>
      <c r="H94" s="1232"/>
      <c r="I94" s="1232"/>
      <c r="J94" s="1232"/>
      <c r="K94" s="1232"/>
      <c r="L94" s="1232"/>
      <c r="M94" s="1232"/>
      <c r="N94" s="1232"/>
      <c r="O94" s="1232"/>
      <c r="P94" s="1232"/>
      <c r="Q94" s="1233"/>
    </row>
    <row r="95" spans="1:17" ht="18">
      <c r="A95" s="1199"/>
      <c r="B95" s="1146" t="s">
        <v>215</v>
      </c>
      <c r="C95" s="1147"/>
      <c r="D95" s="66"/>
      <c r="E95" s="1185" t="e">
        <f>#REF!</f>
        <v>#REF!</v>
      </c>
      <c r="F95" s="1186"/>
      <c r="G95" s="1186"/>
      <c r="H95" s="1186"/>
      <c r="I95" s="1186"/>
      <c r="J95" s="1186"/>
      <c r="K95" s="1186"/>
      <c r="L95" s="1186"/>
      <c r="M95" s="1186"/>
      <c r="N95" s="1186"/>
      <c r="O95" s="1186"/>
      <c r="P95" s="1186"/>
      <c r="Q95" s="1187"/>
    </row>
    <row r="96" spans="1:17" ht="18">
      <c r="A96" s="1200"/>
      <c r="B96" s="1146" t="s">
        <v>216</v>
      </c>
      <c r="C96" s="1147"/>
      <c r="D96" s="66" t="s">
        <v>187</v>
      </c>
      <c r="E96" s="1185" t="e">
        <f>#REF!</f>
        <v>#REF!</v>
      </c>
      <c r="F96" s="1186"/>
      <c r="G96" s="1186"/>
      <c r="H96" s="1186"/>
      <c r="I96" s="1186"/>
      <c r="J96" s="1186"/>
      <c r="K96" s="1186"/>
      <c r="L96" s="1186"/>
      <c r="M96" s="1186"/>
      <c r="N96" s="1186"/>
      <c r="O96" s="1186"/>
      <c r="P96" s="1186"/>
      <c r="Q96" s="1187"/>
    </row>
    <row r="97" spans="1:17" ht="18">
      <c r="A97" s="85">
        <v>21</v>
      </c>
      <c r="B97" s="1201" t="s">
        <v>217</v>
      </c>
      <c r="C97" s="1202"/>
      <c r="D97" s="66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.600000000000001" thickBot="1">
      <c r="A98" s="86">
        <v>22</v>
      </c>
      <c r="B98" s="1221" t="s">
        <v>218</v>
      </c>
      <c r="C98" s="1222"/>
      <c r="D98" s="87"/>
      <c r="E98" s="1223" t="e">
        <f>#REF!</f>
        <v>#REF!</v>
      </c>
      <c r="F98" s="1224"/>
      <c r="G98" s="1224"/>
      <c r="H98" s="1224"/>
      <c r="I98" s="1224"/>
      <c r="J98" s="1224"/>
      <c r="K98" s="1224"/>
      <c r="L98" s="1224"/>
      <c r="M98" s="1224"/>
      <c r="N98" s="1224"/>
      <c r="O98" s="1224"/>
      <c r="P98" s="1224"/>
      <c r="Q98" s="1225"/>
    </row>
  </sheetData>
  <mergeCells count="139">
    <mergeCell ref="B97:C97"/>
    <mergeCell ref="E97:Q97"/>
    <mergeCell ref="B98:C98"/>
    <mergeCell ref="E98:Q98"/>
    <mergeCell ref="A93:A96"/>
    <mergeCell ref="B93:C93"/>
    <mergeCell ref="E93:Q93"/>
    <mergeCell ref="B94:C94"/>
    <mergeCell ref="E94:Q94"/>
    <mergeCell ref="B95:C95"/>
    <mergeCell ref="E95:Q95"/>
    <mergeCell ref="B96:C96"/>
    <mergeCell ref="E96:Q96"/>
    <mergeCell ref="B88:C88"/>
    <mergeCell ref="A89:A92"/>
    <mergeCell ref="B89:C89"/>
    <mergeCell ref="E89:Q89"/>
    <mergeCell ref="B90:C90"/>
    <mergeCell ref="E90:Q90"/>
    <mergeCell ref="B91:C91"/>
    <mergeCell ref="A84:A88"/>
    <mergeCell ref="B84:C84"/>
    <mergeCell ref="E84:Q84"/>
    <mergeCell ref="B85:C85"/>
    <mergeCell ref="E85:Q88"/>
    <mergeCell ref="B86:C86"/>
    <mergeCell ref="B87:C87"/>
    <mergeCell ref="E91:Q91"/>
    <mergeCell ref="B92:C92"/>
    <mergeCell ref="E92:Q92"/>
    <mergeCell ref="B78:C78"/>
    <mergeCell ref="E78:Q78"/>
    <mergeCell ref="B79:C79"/>
    <mergeCell ref="E79:Q79"/>
    <mergeCell ref="A80:A83"/>
    <mergeCell ref="B80:C80"/>
    <mergeCell ref="E80:Q80"/>
    <mergeCell ref="B81:C81"/>
    <mergeCell ref="E81:Q81"/>
    <mergeCell ref="B82:C82"/>
    <mergeCell ref="E82:Q82"/>
    <mergeCell ref="B83:C83"/>
    <mergeCell ref="E83:Q83"/>
    <mergeCell ref="B70:C70"/>
    <mergeCell ref="E70:Q70"/>
    <mergeCell ref="B71:C71"/>
    <mergeCell ref="E71:Q71"/>
    <mergeCell ref="B74:C74"/>
    <mergeCell ref="E74:Q74"/>
    <mergeCell ref="A75:A77"/>
    <mergeCell ref="B75:C75"/>
    <mergeCell ref="E75:Q75"/>
    <mergeCell ref="B76:C76"/>
    <mergeCell ref="E76:Q76"/>
    <mergeCell ref="B77:C77"/>
    <mergeCell ref="E77:Q77"/>
    <mergeCell ref="A72:A73"/>
    <mergeCell ref="B72:C73"/>
    <mergeCell ref="E73:Q73"/>
    <mergeCell ref="E72:Q72"/>
    <mergeCell ref="B67:C67"/>
    <mergeCell ref="E67:Q67"/>
    <mergeCell ref="A68:A69"/>
    <mergeCell ref="B68:C68"/>
    <mergeCell ref="E68:Q68"/>
    <mergeCell ref="B69:C69"/>
    <mergeCell ref="E69:Q69"/>
    <mergeCell ref="A63:A67"/>
    <mergeCell ref="B63:C63"/>
    <mergeCell ref="E63:Q63"/>
    <mergeCell ref="B64:C64"/>
    <mergeCell ref="E64:Q64"/>
    <mergeCell ref="B60:C60"/>
    <mergeCell ref="E60:Q60"/>
    <mergeCell ref="B61:C61"/>
    <mergeCell ref="E61:Q61"/>
    <mergeCell ref="B62:C62"/>
    <mergeCell ref="E62:Q62"/>
    <mergeCell ref="B65:C65"/>
    <mergeCell ref="E65:Q65"/>
    <mergeCell ref="B66:C66"/>
    <mergeCell ref="E66:Q66"/>
    <mergeCell ref="B52:C52"/>
    <mergeCell ref="H52:I52"/>
    <mergeCell ref="L52:M52"/>
    <mergeCell ref="O52:P52"/>
    <mergeCell ref="Q52:R52"/>
    <mergeCell ref="A59:C59"/>
    <mergeCell ref="E59:Q59"/>
    <mergeCell ref="B53:C53"/>
    <mergeCell ref="H53:I53"/>
    <mergeCell ref="L53:M53"/>
    <mergeCell ref="O53:P53"/>
    <mergeCell ref="Q53:R53"/>
    <mergeCell ref="B50:C50"/>
    <mergeCell ref="H50:I50"/>
    <mergeCell ref="L50:M50"/>
    <mergeCell ref="O50:P50"/>
    <mergeCell ref="Q50:R50"/>
    <mergeCell ref="B51:C51"/>
    <mergeCell ref="H51:I51"/>
    <mergeCell ref="L51:M51"/>
    <mergeCell ref="O51:P51"/>
    <mergeCell ref="Q51:R51"/>
    <mergeCell ref="B48:C48"/>
    <mergeCell ref="H48:I48"/>
    <mergeCell ref="L48:M48"/>
    <mergeCell ref="O48:P48"/>
    <mergeCell ref="Q48:R48"/>
    <mergeCell ref="B49:C49"/>
    <mergeCell ref="H49:I49"/>
    <mergeCell ref="L49:M49"/>
    <mergeCell ref="O49:P49"/>
    <mergeCell ref="Q49:R49"/>
    <mergeCell ref="R12:R27"/>
    <mergeCell ref="Q28:Q43"/>
    <mergeCell ref="R28:R34"/>
    <mergeCell ref="R35:R43"/>
    <mergeCell ref="G45:R45"/>
    <mergeCell ref="A46:A47"/>
    <mergeCell ref="B46:C47"/>
    <mergeCell ref="D46:F46"/>
    <mergeCell ref="G46:J46"/>
    <mergeCell ref="K46:N46"/>
    <mergeCell ref="O46:R46"/>
    <mergeCell ref="H47:I47"/>
    <mergeCell ref="L47:M47"/>
    <mergeCell ref="O47:P47"/>
    <mergeCell ref="Q47:R47"/>
    <mergeCell ref="E7:F7"/>
    <mergeCell ref="E9:K9"/>
    <mergeCell ref="P9:P11"/>
    <mergeCell ref="G10:I10"/>
    <mergeCell ref="J10:J11"/>
    <mergeCell ref="K10:K11"/>
    <mergeCell ref="Q12:Q27"/>
    <mergeCell ref="C12:C27"/>
    <mergeCell ref="B12:B43"/>
    <mergeCell ref="C28:C43"/>
  </mergeCells>
  <phoneticPr fontId="42" type="noConversion"/>
  <printOptions horizontalCentered="1"/>
  <pageMargins left="0.2" right="0.2" top="0.2" bottom="0.2" header="0.31" footer="0.31"/>
  <pageSetup paperSize="9" scale="57" orientation="landscape" r:id="rId1"/>
  <headerFooter alignWithMargins="0">
    <oddFooter>&amp;L&amp;F &amp;A&amp;C&amp;P of &amp;N&amp;R&amp;D &amp;T</oddFooter>
  </headerFooter>
  <rowBreaks count="1" manualBreakCount="1">
    <brk id="5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view="pageBreakPreview" zoomScaleNormal="100" zoomScaleSheetLayoutView="100" workbookViewId="0">
      <selection activeCell="A9" sqref="A9:XFD45"/>
    </sheetView>
  </sheetViews>
  <sheetFormatPr defaultColWidth="9" defaultRowHeight="13.2"/>
  <cols>
    <col min="1" max="1" width="4.59765625" style="32" customWidth="1"/>
    <col min="2" max="2" width="16.09765625" style="33" customWidth="1"/>
    <col min="3" max="3" width="8.09765625" style="32" customWidth="1"/>
    <col min="4" max="4" width="9.59765625" style="32" customWidth="1"/>
    <col min="5" max="5" width="11.5" style="32" customWidth="1"/>
    <col min="6" max="6" width="9.09765625" style="32" customWidth="1"/>
    <col min="7" max="7" width="9.59765625" style="32" customWidth="1"/>
    <col min="8" max="8" width="6" style="32" customWidth="1"/>
    <col min="9" max="9" width="10.09765625" style="32" customWidth="1"/>
    <col min="10" max="11" width="8.5" style="32" customWidth="1"/>
    <col min="12" max="12" width="7.59765625" style="32" customWidth="1"/>
    <col min="13" max="13" width="8" style="32" customWidth="1"/>
    <col min="14" max="14" width="8.59765625" style="32" customWidth="1"/>
    <col min="15" max="15" width="10.59765625" style="32" customWidth="1"/>
    <col min="16" max="16" width="8.09765625" style="32" customWidth="1"/>
    <col min="17" max="18" width="18.796875" style="32" customWidth="1"/>
    <col min="19" max="19" width="19" style="32" customWidth="1"/>
    <col min="20" max="16384" width="9" style="32"/>
  </cols>
  <sheetData>
    <row r="1" spans="1:18">
      <c r="A1" s="38"/>
      <c r="B1" s="55"/>
      <c r="C1" s="35"/>
      <c r="D1" s="36"/>
      <c r="E1" s="36" t="s">
        <v>50</v>
      </c>
      <c r="F1" s="35"/>
      <c r="G1" s="35"/>
      <c r="H1" s="35"/>
      <c r="I1" s="35"/>
      <c r="J1" s="35"/>
      <c r="K1" s="35"/>
      <c r="L1" s="72"/>
      <c r="M1" s="72"/>
      <c r="N1" s="72"/>
      <c r="O1" s="72"/>
      <c r="P1" s="72"/>
      <c r="Q1" s="72"/>
      <c r="R1" s="72"/>
    </row>
    <row r="2" spans="1:18">
      <c r="A2" s="38"/>
      <c r="B2" s="55"/>
      <c r="C2" s="35"/>
      <c r="D2" s="37"/>
      <c r="E2" s="37" t="s">
        <v>51</v>
      </c>
      <c r="F2" s="35"/>
      <c r="G2" s="35"/>
      <c r="H2" s="35"/>
      <c r="I2" s="35"/>
      <c r="J2" s="35"/>
      <c r="K2" s="35"/>
      <c r="L2" s="72"/>
      <c r="M2" s="72"/>
      <c r="N2" s="72"/>
      <c r="O2" s="72"/>
      <c r="P2" s="72"/>
      <c r="Q2" s="72"/>
      <c r="R2" s="72"/>
    </row>
    <row r="3" spans="1:18">
      <c r="A3" s="38"/>
      <c r="B3" s="34"/>
      <c r="C3" s="38"/>
      <c r="D3" s="36"/>
      <c r="E3" s="39" t="s">
        <v>52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</row>
    <row r="4" spans="1:18">
      <c r="A4" s="38"/>
      <c r="B4" s="34"/>
      <c r="C4" s="38"/>
      <c r="D4" s="36"/>
      <c r="E4" s="39" t="s">
        <v>53</v>
      </c>
      <c r="F4" s="38"/>
      <c r="G4" s="38"/>
      <c r="H4" s="38"/>
      <c r="I4" s="38"/>
      <c r="J4" s="38"/>
      <c r="K4" s="38"/>
      <c r="L4" s="38"/>
      <c r="M4" s="38"/>
      <c r="O4" s="73"/>
      <c r="P4" s="73"/>
      <c r="Q4" s="36" t="e">
        <f>#REF!</f>
        <v>#REF!</v>
      </c>
      <c r="R4" s="73"/>
    </row>
    <row r="5" spans="1:18">
      <c r="A5" s="38"/>
      <c r="B5" s="34"/>
      <c r="C5" s="38"/>
      <c r="D5" s="36"/>
      <c r="E5" s="39" t="s">
        <v>54</v>
      </c>
      <c r="F5" s="38"/>
      <c r="G5" s="38"/>
      <c r="H5" s="38"/>
      <c r="I5" s="38"/>
      <c r="J5" s="38"/>
      <c r="K5" s="38"/>
      <c r="L5" s="38"/>
      <c r="M5" s="38"/>
      <c r="O5" s="36"/>
      <c r="P5" s="36"/>
      <c r="Q5" s="36" t="e">
        <f>#REF!</f>
        <v>#REF!</v>
      </c>
      <c r="R5" s="36"/>
    </row>
    <row r="6" spans="1:18" ht="13.8" thickBot="1">
      <c r="A6" s="38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P6" s="36"/>
      <c r="Q6" s="36" t="e">
        <f>#REF!</f>
        <v>#REF!</v>
      </c>
      <c r="R6" s="36"/>
    </row>
    <row r="7" spans="1:18" ht="13.8" thickBot="1">
      <c r="A7" s="36" t="s">
        <v>55</v>
      </c>
      <c r="B7" s="34"/>
      <c r="C7" s="36" t="s">
        <v>56</v>
      </c>
      <c r="D7" s="40"/>
      <c r="E7" s="1080" t="s">
        <v>57</v>
      </c>
      <c r="F7" s="1081"/>
      <c r="G7" s="40"/>
      <c r="H7" s="38"/>
      <c r="J7" s="73"/>
      <c r="K7" s="73" t="s">
        <v>58</v>
      </c>
      <c r="L7" s="40" t="s">
        <v>59</v>
      </c>
      <c r="M7" s="38"/>
      <c r="O7" s="55"/>
      <c r="P7" s="38"/>
      <c r="Q7" s="36" t="e">
        <f>#REF!</f>
        <v>#REF!</v>
      </c>
      <c r="R7" s="38"/>
    </row>
    <row r="8" spans="1:18" ht="16.8" thickBot="1">
      <c r="A8" s="36" t="s">
        <v>60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370" t="e">
        <f>#REF!</f>
        <v>#REF!</v>
      </c>
      <c r="P8" s="38"/>
      <c r="Q8" s="36" t="e">
        <f>#REF!</f>
        <v>#REF!</v>
      </c>
      <c r="R8" s="38"/>
    </row>
    <row r="9" spans="1:18" ht="26.4">
      <c r="A9" s="310"/>
      <c r="B9" s="41"/>
      <c r="C9" s="41" t="s">
        <v>61</v>
      </c>
      <c r="D9" s="41" t="s">
        <v>62</v>
      </c>
      <c r="E9" s="1082" t="s">
        <v>63</v>
      </c>
      <c r="F9" s="1083"/>
      <c r="G9" s="1083"/>
      <c r="H9" s="1083"/>
      <c r="I9" s="1083"/>
      <c r="J9" s="1083"/>
      <c r="K9" s="1084"/>
      <c r="L9" s="41" t="s">
        <v>64</v>
      </c>
      <c r="M9" s="74" t="s">
        <v>65</v>
      </c>
      <c r="N9" s="41" t="s">
        <v>66</v>
      </c>
      <c r="O9" s="74" t="s">
        <v>67</v>
      </c>
      <c r="P9" s="1085" t="s">
        <v>68</v>
      </c>
      <c r="Q9" s="81" t="s">
        <v>69</v>
      </c>
      <c r="R9" s="82"/>
    </row>
    <row r="10" spans="1:18" ht="15.6" customHeight="1">
      <c r="A10" s="311" t="s">
        <v>70</v>
      </c>
      <c r="B10" s="560" t="s">
        <v>71</v>
      </c>
      <c r="C10" s="42" t="s">
        <v>72</v>
      </c>
      <c r="D10" s="42" t="s">
        <v>73</v>
      </c>
      <c r="E10" s="44" t="s">
        <v>74</v>
      </c>
      <c r="F10" s="44"/>
      <c r="G10" s="1088" t="s">
        <v>75</v>
      </c>
      <c r="H10" s="1088"/>
      <c r="I10" s="1088"/>
      <c r="J10" s="1245" t="s">
        <v>76</v>
      </c>
      <c r="K10" s="1247" t="s">
        <v>77</v>
      </c>
      <c r="L10" s="42" t="s">
        <v>78</v>
      </c>
      <c r="M10" s="75" t="s">
        <v>79</v>
      </c>
      <c r="N10" s="42" t="s">
        <v>80</v>
      </c>
      <c r="O10" s="75" t="s">
        <v>81</v>
      </c>
      <c r="P10" s="1086"/>
      <c r="Q10" s="354"/>
      <c r="R10" s="43"/>
    </row>
    <row r="11" spans="1:18" ht="26.4">
      <c r="A11" s="356"/>
      <c r="B11" s="42"/>
      <c r="C11" s="42"/>
      <c r="D11" s="357"/>
      <c r="E11" s="45" t="s">
        <v>82</v>
      </c>
      <c r="F11" s="46" t="s">
        <v>83</v>
      </c>
      <c r="G11" s="45" t="s">
        <v>82</v>
      </c>
      <c r="H11" s="46" t="s">
        <v>83</v>
      </c>
      <c r="I11" s="514" t="s">
        <v>84</v>
      </c>
      <c r="J11" s="1246"/>
      <c r="K11" s="1248"/>
      <c r="L11" s="560" t="s">
        <v>85</v>
      </c>
      <c r="M11" s="75" t="s">
        <v>86</v>
      </c>
      <c r="N11" s="42" t="s">
        <v>86</v>
      </c>
      <c r="O11" s="75" t="s">
        <v>87</v>
      </c>
      <c r="P11" s="1086"/>
      <c r="Q11" s="379" t="s">
        <v>88</v>
      </c>
      <c r="R11" s="353" t="s">
        <v>89</v>
      </c>
    </row>
    <row r="12" spans="1:18" ht="20.100000000000001" customHeight="1">
      <c r="A12" s="358">
        <v>1</v>
      </c>
      <c r="B12" s="1249" t="s">
        <v>274</v>
      </c>
      <c r="C12" s="1249" t="s">
        <v>61</v>
      </c>
      <c r="D12" s="312" t="s">
        <v>91</v>
      </c>
      <c r="E12" s="313">
        <v>9672</v>
      </c>
      <c r="F12" s="564" t="s">
        <v>92</v>
      </c>
      <c r="G12" s="313">
        <f>J12*0.93</f>
        <v>10192.800000000001</v>
      </c>
      <c r="H12" s="564" t="s">
        <v>92</v>
      </c>
      <c r="I12" s="517">
        <f>G12/E12-1</f>
        <v>5.3846153846153877E-2</v>
      </c>
      <c r="J12" s="518">
        <v>10960</v>
      </c>
      <c r="K12" s="519">
        <f>J12*0.6</f>
        <v>6576</v>
      </c>
      <c r="L12" s="562">
        <v>0</v>
      </c>
      <c r="M12" s="331">
        <v>0</v>
      </c>
      <c r="N12" s="562">
        <v>56</v>
      </c>
      <c r="O12" s="332" t="e">
        <f t="shared" ref="O12:O45" si="0">(G12-L12-M12+N12)*$O$8</f>
        <v>#REF!</v>
      </c>
      <c r="P12" s="79">
        <f t="shared" ref="P12:P27" si="1">P29+200</f>
        <v>3900</v>
      </c>
      <c r="Q12" s="1251" t="e">
        <f>#REF!</f>
        <v>#REF!</v>
      </c>
      <c r="R12" s="1292" t="e">
        <f>#REF!</f>
        <v>#REF!</v>
      </c>
    </row>
    <row r="13" spans="1:18" ht="20.100000000000001" customHeight="1">
      <c r="A13" s="359">
        <f>A12+1</f>
        <v>2</v>
      </c>
      <c r="B13" s="1095"/>
      <c r="C13" s="1095"/>
      <c r="D13" s="339" t="s">
        <v>93</v>
      </c>
      <c r="E13" s="318">
        <v>7040.1</v>
      </c>
      <c r="F13" s="50" t="s">
        <v>94</v>
      </c>
      <c r="G13" s="318">
        <f t="shared" ref="G13:G45" si="2">J13*0.93</f>
        <v>7663.2000000000007</v>
      </c>
      <c r="H13" s="50" t="s">
        <v>94</v>
      </c>
      <c r="I13" s="522">
        <f t="shared" ref="I13:I45" si="3">G13/E13-1</f>
        <v>8.8507265521796663E-2</v>
      </c>
      <c r="J13" s="523">
        <v>8240</v>
      </c>
      <c r="K13" s="524">
        <f t="shared" ref="K13:K45" si="4">J13*0.6</f>
        <v>4944</v>
      </c>
      <c r="L13" s="563">
        <v>0</v>
      </c>
      <c r="M13" s="340">
        <v>0</v>
      </c>
      <c r="N13" s="563">
        <v>56</v>
      </c>
      <c r="O13" s="343" t="e">
        <f t="shared" si="0"/>
        <v>#REF!</v>
      </c>
      <c r="P13" s="77">
        <f t="shared" si="1"/>
        <v>2800</v>
      </c>
      <c r="Q13" s="1252"/>
      <c r="R13" s="1293"/>
    </row>
    <row r="14" spans="1:18" ht="20.100000000000001" customHeight="1">
      <c r="A14" s="360">
        <v>3</v>
      </c>
      <c r="B14" s="1095"/>
      <c r="C14" s="1250"/>
      <c r="D14" s="42" t="s">
        <v>95</v>
      </c>
      <c r="E14" s="315">
        <v>5394</v>
      </c>
      <c r="F14" s="316" t="s">
        <v>96</v>
      </c>
      <c r="G14" s="315">
        <f t="shared" si="2"/>
        <v>5877.6</v>
      </c>
      <c r="H14" s="316" t="s">
        <v>96</v>
      </c>
      <c r="I14" s="521">
        <f t="shared" si="3"/>
        <v>8.9655172413793061E-2</v>
      </c>
      <c r="J14" s="516">
        <v>6320</v>
      </c>
      <c r="K14" s="532">
        <f t="shared" si="4"/>
        <v>3792</v>
      </c>
      <c r="L14" s="560">
        <v>0</v>
      </c>
      <c r="M14" s="335">
        <v>0</v>
      </c>
      <c r="N14" s="560">
        <v>56</v>
      </c>
      <c r="O14" s="386" t="e">
        <f t="shared" si="0"/>
        <v>#REF!</v>
      </c>
      <c r="P14" s="355">
        <f t="shared" si="1"/>
        <v>2350</v>
      </c>
      <c r="Q14" s="1252"/>
      <c r="R14" s="1293"/>
    </row>
    <row r="15" spans="1:18" ht="20.100000000000001" customHeight="1">
      <c r="A15" s="360">
        <v>4</v>
      </c>
      <c r="B15" s="1095"/>
      <c r="C15" s="1256" t="str">
        <f>C12</f>
        <v>FIT</v>
      </c>
      <c r="D15" s="312" t="s">
        <v>97</v>
      </c>
      <c r="E15" s="313">
        <v>5859</v>
      </c>
      <c r="F15" s="317" t="s">
        <v>98</v>
      </c>
      <c r="G15" s="313">
        <f t="shared" si="2"/>
        <v>6119.4000000000005</v>
      </c>
      <c r="H15" s="317" t="s">
        <v>98</v>
      </c>
      <c r="I15" s="520">
        <f t="shared" si="3"/>
        <v>4.4444444444444509E-2</v>
      </c>
      <c r="J15" s="518">
        <v>6580</v>
      </c>
      <c r="K15" s="519">
        <f t="shared" si="4"/>
        <v>3948</v>
      </c>
      <c r="L15" s="312">
        <v>0</v>
      </c>
      <c r="M15" s="331">
        <v>0</v>
      </c>
      <c r="N15" s="312">
        <v>56</v>
      </c>
      <c r="O15" s="330" t="e">
        <f t="shared" si="0"/>
        <v>#REF!</v>
      </c>
      <c r="P15" s="337">
        <f t="shared" si="1"/>
        <v>2800</v>
      </c>
      <c r="Q15" s="1252"/>
      <c r="R15" s="1293"/>
    </row>
    <row r="16" spans="1:18" ht="20.100000000000001" customHeight="1">
      <c r="A16" s="359">
        <v>5</v>
      </c>
      <c r="B16" s="1095"/>
      <c r="C16" s="1257"/>
      <c r="D16" s="47" t="s">
        <v>100</v>
      </c>
      <c r="E16" s="318">
        <v>3236.4</v>
      </c>
      <c r="F16" s="319" t="s">
        <v>101</v>
      </c>
      <c r="G16" s="318">
        <f t="shared" si="2"/>
        <v>5003.4000000000005</v>
      </c>
      <c r="H16" s="319" t="s">
        <v>101</v>
      </c>
      <c r="I16" s="522">
        <f t="shared" si="3"/>
        <v>0.54597701149425304</v>
      </c>
      <c r="J16" s="523">
        <v>5380</v>
      </c>
      <c r="K16" s="524">
        <f t="shared" si="4"/>
        <v>3228</v>
      </c>
      <c r="L16" s="339">
        <v>0</v>
      </c>
      <c r="M16" s="340">
        <v>0</v>
      </c>
      <c r="N16" s="339">
        <v>56</v>
      </c>
      <c r="O16" s="338" t="e">
        <f t="shared" si="0"/>
        <v>#REF!</v>
      </c>
      <c r="P16" s="341">
        <f t="shared" si="1"/>
        <v>2300</v>
      </c>
      <c r="Q16" s="1252"/>
      <c r="R16" s="1293"/>
    </row>
    <row r="17" spans="1:18" ht="20.100000000000001" customHeight="1">
      <c r="A17" s="360">
        <f>A16+1</f>
        <v>6</v>
      </c>
      <c r="B17" s="1095"/>
      <c r="C17" s="1257"/>
      <c r="D17" s="47" t="s">
        <v>103</v>
      </c>
      <c r="E17" s="318">
        <v>2762.1000000000004</v>
      </c>
      <c r="F17" s="319" t="s">
        <v>104</v>
      </c>
      <c r="G17" s="318">
        <f t="shared" si="2"/>
        <v>4185</v>
      </c>
      <c r="H17" s="319" t="s">
        <v>104</v>
      </c>
      <c r="I17" s="522">
        <f t="shared" si="3"/>
        <v>0.51515151515151492</v>
      </c>
      <c r="J17" s="523">
        <v>4500</v>
      </c>
      <c r="K17" s="524">
        <f t="shared" si="4"/>
        <v>2700</v>
      </c>
      <c r="L17" s="339">
        <v>0</v>
      </c>
      <c r="M17" s="340">
        <v>0</v>
      </c>
      <c r="N17" s="339">
        <v>56</v>
      </c>
      <c r="O17" s="338" t="e">
        <f t="shared" si="0"/>
        <v>#REF!</v>
      </c>
      <c r="P17" s="341">
        <f t="shared" si="1"/>
        <v>1800</v>
      </c>
      <c r="Q17" s="1252"/>
      <c r="R17" s="1293"/>
    </row>
    <row r="18" spans="1:18" ht="20.100000000000001" customHeight="1">
      <c r="A18" s="360">
        <v>7</v>
      </c>
      <c r="B18" s="1095"/>
      <c r="C18" s="1258"/>
      <c r="D18" s="308" t="s">
        <v>106</v>
      </c>
      <c r="E18" s="315">
        <v>2343.6</v>
      </c>
      <c r="F18" s="321" t="s">
        <v>107</v>
      </c>
      <c r="G18" s="315">
        <f t="shared" si="2"/>
        <v>3496.8</v>
      </c>
      <c r="H18" s="321" t="s">
        <v>107</v>
      </c>
      <c r="I18" s="521">
        <f t="shared" si="3"/>
        <v>0.49206349206349209</v>
      </c>
      <c r="J18" s="516">
        <v>3760</v>
      </c>
      <c r="K18" s="532">
        <f t="shared" si="4"/>
        <v>2256</v>
      </c>
      <c r="L18" s="42">
        <v>0</v>
      </c>
      <c r="M18" s="335">
        <v>0</v>
      </c>
      <c r="N18" s="42">
        <v>56</v>
      </c>
      <c r="O18" s="533" t="e">
        <f t="shared" si="0"/>
        <v>#REF!</v>
      </c>
      <c r="P18" s="534">
        <f t="shared" si="1"/>
        <v>1300</v>
      </c>
      <c r="Q18" s="1252"/>
      <c r="R18" s="1293"/>
    </row>
    <row r="19" spans="1:18" ht="20.100000000000001" customHeight="1">
      <c r="A19" s="359">
        <v>8</v>
      </c>
      <c r="B19" s="1095"/>
      <c r="C19" s="1249" t="str">
        <f>C15</f>
        <v>FIT</v>
      </c>
      <c r="D19" s="48" t="s">
        <v>109</v>
      </c>
      <c r="E19" s="313">
        <v>3534</v>
      </c>
      <c r="F19" s="317" t="s">
        <v>110</v>
      </c>
      <c r="G19" s="313">
        <f t="shared" si="2"/>
        <v>3720</v>
      </c>
      <c r="H19" s="317" t="s">
        <v>110</v>
      </c>
      <c r="I19" s="520">
        <f t="shared" si="3"/>
        <v>5.2631578947368363E-2</v>
      </c>
      <c r="J19" s="518">
        <v>4000</v>
      </c>
      <c r="K19" s="519">
        <f t="shared" si="4"/>
        <v>2400</v>
      </c>
      <c r="L19" s="312">
        <v>0</v>
      </c>
      <c r="M19" s="331">
        <v>0</v>
      </c>
      <c r="N19" s="312">
        <v>56</v>
      </c>
      <c r="O19" s="332" t="e">
        <f t="shared" si="0"/>
        <v>#REF!</v>
      </c>
      <c r="P19" s="79">
        <f t="shared" si="1"/>
        <v>1620</v>
      </c>
      <c r="Q19" s="1252"/>
      <c r="R19" s="1293"/>
    </row>
    <row r="20" spans="1:18" ht="20.100000000000001" customHeight="1">
      <c r="A20" s="360">
        <f t="shared" ref="A20:A45" si="5">A19+1</f>
        <v>9</v>
      </c>
      <c r="B20" s="1095"/>
      <c r="C20" s="1095"/>
      <c r="D20" s="47" t="s">
        <v>111</v>
      </c>
      <c r="E20" s="318">
        <v>2557.5</v>
      </c>
      <c r="F20" s="75" t="s">
        <v>112</v>
      </c>
      <c r="G20" s="318">
        <f t="shared" si="2"/>
        <v>3422.4</v>
      </c>
      <c r="H20" s="319" t="s">
        <v>112</v>
      </c>
      <c r="I20" s="522">
        <f t="shared" si="3"/>
        <v>0.33818181818181814</v>
      </c>
      <c r="J20" s="523">
        <v>3680</v>
      </c>
      <c r="K20" s="524">
        <f t="shared" si="4"/>
        <v>2208</v>
      </c>
      <c r="L20" s="339">
        <v>0</v>
      </c>
      <c r="M20" s="340">
        <v>0</v>
      </c>
      <c r="N20" s="339">
        <v>56</v>
      </c>
      <c r="O20" s="343" t="e">
        <f t="shared" si="0"/>
        <v>#REF!</v>
      </c>
      <c r="P20" s="77">
        <f t="shared" si="1"/>
        <v>1420</v>
      </c>
      <c r="Q20" s="1252"/>
      <c r="R20" s="1293"/>
    </row>
    <row r="21" spans="1:18" ht="20.100000000000001" customHeight="1">
      <c r="A21" s="359">
        <f t="shared" si="5"/>
        <v>10</v>
      </c>
      <c r="B21" s="1095"/>
      <c r="C21" s="1095"/>
      <c r="D21" s="47" t="s">
        <v>113</v>
      </c>
      <c r="E21" s="318">
        <v>2204.1</v>
      </c>
      <c r="F21" s="319" t="s">
        <v>114</v>
      </c>
      <c r="G21" s="318">
        <f t="shared" si="2"/>
        <v>3124.8</v>
      </c>
      <c r="H21" s="319" t="s">
        <v>114</v>
      </c>
      <c r="I21" s="522">
        <f t="shared" si="3"/>
        <v>0.417721518987342</v>
      </c>
      <c r="J21" s="523">
        <v>3360</v>
      </c>
      <c r="K21" s="524">
        <f t="shared" si="4"/>
        <v>2016</v>
      </c>
      <c r="L21" s="339">
        <v>0</v>
      </c>
      <c r="M21" s="340">
        <v>0</v>
      </c>
      <c r="N21" s="339">
        <v>56</v>
      </c>
      <c r="O21" s="343" t="e">
        <f t="shared" si="0"/>
        <v>#REF!</v>
      </c>
      <c r="P21" s="77">
        <f t="shared" si="1"/>
        <v>1270</v>
      </c>
      <c r="Q21" s="1252"/>
      <c r="R21" s="1293"/>
    </row>
    <row r="22" spans="1:18" ht="20.100000000000001" customHeight="1">
      <c r="A22" s="360">
        <f t="shared" si="5"/>
        <v>11</v>
      </c>
      <c r="B22" s="1095"/>
      <c r="C22" s="1095"/>
      <c r="D22" s="47" t="s">
        <v>115</v>
      </c>
      <c r="E22" s="318">
        <v>1915.8000000000002</v>
      </c>
      <c r="F22" s="319" t="s">
        <v>116</v>
      </c>
      <c r="G22" s="318">
        <f t="shared" si="2"/>
        <v>2827.2000000000003</v>
      </c>
      <c r="H22" s="319" t="s">
        <v>116</v>
      </c>
      <c r="I22" s="522">
        <f t="shared" si="3"/>
        <v>0.47572815533980584</v>
      </c>
      <c r="J22" s="523">
        <v>3040</v>
      </c>
      <c r="K22" s="524">
        <f t="shared" si="4"/>
        <v>1824</v>
      </c>
      <c r="L22" s="339">
        <v>0</v>
      </c>
      <c r="M22" s="340">
        <v>0</v>
      </c>
      <c r="N22" s="339">
        <v>56</v>
      </c>
      <c r="O22" s="343" t="e">
        <f t="shared" si="0"/>
        <v>#REF!</v>
      </c>
      <c r="P22" s="77">
        <f t="shared" si="1"/>
        <v>1120</v>
      </c>
      <c r="Q22" s="1252"/>
      <c r="R22" s="1293"/>
    </row>
    <row r="23" spans="1:18" ht="20.100000000000001" customHeight="1">
      <c r="A23" s="361">
        <f t="shared" si="5"/>
        <v>12</v>
      </c>
      <c r="B23" s="1095"/>
      <c r="C23" s="1095"/>
      <c r="D23" s="322" t="s">
        <v>117</v>
      </c>
      <c r="E23" s="323">
        <v>1785.6000000000001</v>
      </c>
      <c r="F23" s="324" t="s">
        <v>118</v>
      </c>
      <c r="G23" s="323">
        <f>J23*0.93</f>
        <v>2585.4</v>
      </c>
      <c r="H23" s="324" t="s">
        <v>118</v>
      </c>
      <c r="I23" s="526">
        <f t="shared" si="3"/>
        <v>0.44791666666666652</v>
      </c>
      <c r="J23" s="527">
        <v>2780</v>
      </c>
      <c r="K23" s="528">
        <f t="shared" si="4"/>
        <v>1668</v>
      </c>
      <c r="L23" s="344">
        <v>0</v>
      </c>
      <c r="M23" s="345">
        <v>0</v>
      </c>
      <c r="N23" s="344">
        <v>56</v>
      </c>
      <c r="O23" s="346" t="e">
        <f t="shared" si="0"/>
        <v>#REF!</v>
      </c>
      <c r="P23" s="88">
        <f t="shared" si="1"/>
        <v>1030</v>
      </c>
      <c r="Q23" s="1252"/>
      <c r="R23" s="1293"/>
    </row>
    <row r="24" spans="1:18" ht="20.100000000000001" customHeight="1">
      <c r="A24" s="359">
        <f t="shared" si="5"/>
        <v>13</v>
      </c>
      <c r="B24" s="1095"/>
      <c r="C24" s="1095"/>
      <c r="D24" s="47" t="s">
        <v>119</v>
      </c>
      <c r="E24" s="318">
        <v>1636.8000000000002</v>
      </c>
      <c r="F24" s="319" t="s">
        <v>120</v>
      </c>
      <c r="G24" s="318">
        <f t="shared" si="2"/>
        <v>2343.6</v>
      </c>
      <c r="H24" s="319" t="s">
        <v>120</v>
      </c>
      <c r="I24" s="522">
        <f t="shared" si="3"/>
        <v>0.43181818181818166</v>
      </c>
      <c r="J24" s="523">
        <v>2520</v>
      </c>
      <c r="K24" s="524">
        <f t="shared" si="4"/>
        <v>1512</v>
      </c>
      <c r="L24" s="339">
        <v>0</v>
      </c>
      <c r="M24" s="340">
        <v>0</v>
      </c>
      <c r="N24" s="339">
        <v>56</v>
      </c>
      <c r="O24" s="343" t="e">
        <f t="shared" si="0"/>
        <v>#REF!</v>
      </c>
      <c r="P24" s="77">
        <f t="shared" si="1"/>
        <v>940</v>
      </c>
      <c r="Q24" s="1252"/>
      <c r="R24" s="1293"/>
    </row>
    <row r="25" spans="1:18" ht="20.100000000000001" customHeight="1">
      <c r="A25" s="361">
        <f t="shared" si="5"/>
        <v>14</v>
      </c>
      <c r="B25" s="1095"/>
      <c r="C25" s="1095"/>
      <c r="D25" s="308" t="s">
        <v>121</v>
      </c>
      <c r="E25" s="315">
        <v>1488</v>
      </c>
      <c r="F25" s="321" t="s">
        <v>122</v>
      </c>
      <c r="G25" s="315">
        <f t="shared" si="2"/>
        <v>2101.8000000000002</v>
      </c>
      <c r="H25" s="321" t="s">
        <v>122</v>
      </c>
      <c r="I25" s="529">
        <f t="shared" si="3"/>
        <v>0.41250000000000009</v>
      </c>
      <c r="J25" s="516">
        <v>2260</v>
      </c>
      <c r="K25" s="525">
        <f t="shared" si="4"/>
        <v>1356</v>
      </c>
      <c r="L25" s="42">
        <v>0</v>
      </c>
      <c r="M25" s="335">
        <v>0</v>
      </c>
      <c r="N25" s="42">
        <v>56</v>
      </c>
      <c r="O25" s="347" t="e">
        <f t="shared" si="0"/>
        <v>#REF!</v>
      </c>
      <c r="P25" s="309">
        <f t="shared" si="1"/>
        <v>850</v>
      </c>
      <c r="Q25" s="1252"/>
      <c r="R25" s="1293"/>
    </row>
    <row r="26" spans="1:18" ht="20.100000000000001" customHeight="1">
      <c r="A26" s="361">
        <f t="shared" si="5"/>
        <v>15</v>
      </c>
      <c r="B26" s="1095"/>
      <c r="C26" s="1095"/>
      <c r="D26" s="322" t="s">
        <v>123</v>
      </c>
      <c r="E26" s="323">
        <v>1395</v>
      </c>
      <c r="F26" s="324" t="s">
        <v>124</v>
      </c>
      <c r="G26" s="323">
        <f t="shared" si="2"/>
        <v>1915.8000000000002</v>
      </c>
      <c r="H26" s="324" t="s">
        <v>124</v>
      </c>
      <c r="I26" s="526">
        <f t="shared" si="3"/>
        <v>0.37333333333333352</v>
      </c>
      <c r="J26" s="527">
        <v>2060</v>
      </c>
      <c r="K26" s="528" t="s">
        <v>125</v>
      </c>
      <c r="L26" s="344">
        <v>0</v>
      </c>
      <c r="M26" s="345">
        <v>0</v>
      </c>
      <c r="N26" s="344">
        <v>56</v>
      </c>
      <c r="O26" s="346" t="e">
        <f t="shared" si="0"/>
        <v>#REF!</v>
      </c>
      <c r="P26" s="88">
        <f t="shared" si="1"/>
        <v>800</v>
      </c>
      <c r="Q26" s="1252"/>
      <c r="R26" s="1293"/>
    </row>
    <row r="27" spans="1:18" ht="20.100000000000001" customHeight="1">
      <c r="A27" s="360">
        <f t="shared" si="5"/>
        <v>16</v>
      </c>
      <c r="B27" s="1095"/>
      <c r="C27" s="1095"/>
      <c r="D27" s="325" t="s">
        <v>126</v>
      </c>
      <c r="E27" s="326">
        <v>1292.7</v>
      </c>
      <c r="F27" s="327" t="s">
        <v>127</v>
      </c>
      <c r="G27" s="326">
        <f t="shared" si="2"/>
        <v>1729.8000000000002</v>
      </c>
      <c r="H27" s="327" t="s">
        <v>127</v>
      </c>
      <c r="I27" s="535">
        <f t="shared" si="3"/>
        <v>0.33812949640287782</v>
      </c>
      <c r="J27" s="536">
        <v>1860</v>
      </c>
      <c r="K27" s="537" t="s">
        <v>125</v>
      </c>
      <c r="L27" s="348">
        <v>0</v>
      </c>
      <c r="M27" s="349">
        <v>0</v>
      </c>
      <c r="N27" s="348">
        <v>56</v>
      </c>
      <c r="O27" s="350" t="e">
        <f t="shared" si="0"/>
        <v>#REF!</v>
      </c>
      <c r="P27" s="351">
        <f t="shared" si="1"/>
        <v>750</v>
      </c>
      <c r="Q27" s="1252"/>
      <c r="R27" s="1293"/>
    </row>
    <row r="28" spans="1:18" ht="20.100000000000001" customHeight="1" thickBot="1">
      <c r="A28" s="361">
        <f t="shared" si="5"/>
        <v>17</v>
      </c>
      <c r="B28" s="1097"/>
      <c r="C28" s="1097"/>
      <c r="D28" s="596" t="s">
        <v>235</v>
      </c>
      <c r="E28" s="597">
        <v>1209</v>
      </c>
      <c r="F28" s="598" t="s">
        <v>236</v>
      </c>
      <c r="G28" s="597">
        <f t="shared" si="2"/>
        <v>939.30000000000007</v>
      </c>
      <c r="H28" s="598" t="s">
        <v>236</v>
      </c>
      <c r="I28" s="599">
        <f t="shared" si="3"/>
        <v>-0.22307692307692306</v>
      </c>
      <c r="J28" s="600">
        <v>1010</v>
      </c>
      <c r="K28" s="601">
        <f t="shared" si="4"/>
        <v>606</v>
      </c>
      <c r="L28" s="602">
        <v>0</v>
      </c>
      <c r="M28" s="603">
        <v>0</v>
      </c>
      <c r="N28" s="602">
        <v>56</v>
      </c>
      <c r="O28" s="604" t="e">
        <f t="shared" si="0"/>
        <v>#REF!</v>
      </c>
      <c r="P28" s="605">
        <v>700</v>
      </c>
      <c r="Q28" s="1253"/>
      <c r="R28" s="1294"/>
    </row>
    <row r="29" spans="1:18" ht="20.100000000000001" customHeight="1" thickTop="1">
      <c r="A29" s="362">
        <f t="shared" si="5"/>
        <v>18</v>
      </c>
      <c r="B29" s="1098" t="str">
        <f>B12</f>
        <v>BNE-TPE-FRA/LON RT</v>
      </c>
      <c r="C29" s="1098" t="s">
        <v>61</v>
      </c>
      <c r="D29" s="561" t="s">
        <v>128</v>
      </c>
      <c r="E29" s="538">
        <v>9393</v>
      </c>
      <c r="F29" s="539" t="s">
        <v>92</v>
      </c>
      <c r="G29" s="538">
        <f t="shared" si="2"/>
        <v>9876.6</v>
      </c>
      <c r="H29" s="539" t="s">
        <v>92</v>
      </c>
      <c r="I29" s="557">
        <f t="shared" si="3"/>
        <v>5.1485148514851531E-2</v>
      </c>
      <c r="J29" s="558">
        <v>10620</v>
      </c>
      <c r="K29" s="559">
        <f t="shared" si="4"/>
        <v>6372</v>
      </c>
      <c r="L29" s="371">
        <v>0</v>
      </c>
      <c r="M29" s="372">
        <v>0</v>
      </c>
      <c r="N29" s="371">
        <v>56</v>
      </c>
      <c r="O29" s="373" t="e">
        <f t="shared" si="0"/>
        <v>#REF!</v>
      </c>
      <c r="P29" s="76">
        <v>3700</v>
      </c>
      <c r="Q29" s="1259" t="e">
        <f>#REF!</f>
        <v>#REF!</v>
      </c>
      <c r="R29" s="1295" t="e">
        <f>#REF!</f>
        <v>#REF!</v>
      </c>
    </row>
    <row r="30" spans="1:18" ht="20.100000000000001" customHeight="1">
      <c r="A30" s="359">
        <f t="shared" si="5"/>
        <v>19</v>
      </c>
      <c r="B30" s="1095"/>
      <c r="C30" s="1095"/>
      <c r="D30" s="339" t="s">
        <v>130</v>
      </c>
      <c r="E30" s="318">
        <v>6751.8</v>
      </c>
      <c r="F30" s="50" t="s">
        <v>94</v>
      </c>
      <c r="G30" s="318">
        <f t="shared" si="2"/>
        <v>7347</v>
      </c>
      <c r="H30" s="50" t="s">
        <v>94</v>
      </c>
      <c r="I30" s="522">
        <f t="shared" si="3"/>
        <v>8.8154269972451793E-2</v>
      </c>
      <c r="J30" s="523">
        <v>7900</v>
      </c>
      <c r="K30" s="524">
        <f t="shared" si="4"/>
        <v>4740</v>
      </c>
      <c r="L30" s="563">
        <v>0</v>
      </c>
      <c r="M30" s="340">
        <v>0</v>
      </c>
      <c r="N30" s="563">
        <v>56</v>
      </c>
      <c r="O30" s="343" t="e">
        <f t="shared" si="0"/>
        <v>#REF!</v>
      </c>
      <c r="P30" s="77">
        <v>2600</v>
      </c>
      <c r="Q30" s="1252"/>
      <c r="R30" s="1104"/>
    </row>
    <row r="31" spans="1:18" ht="20.100000000000001" customHeight="1">
      <c r="A31" s="360">
        <v>20</v>
      </c>
      <c r="B31" s="1095"/>
      <c r="C31" s="1250"/>
      <c r="D31" s="42" t="s">
        <v>131</v>
      </c>
      <c r="E31" s="315">
        <v>5115</v>
      </c>
      <c r="F31" s="316" t="s">
        <v>96</v>
      </c>
      <c r="G31" s="315">
        <f t="shared" si="2"/>
        <v>5561.4000000000005</v>
      </c>
      <c r="H31" s="316" t="s">
        <v>96</v>
      </c>
      <c r="I31" s="521">
        <f t="shared" si="3"/>
        <v>8.7272727272727391E-2</v>
      </c>
      <c r="J31" s="516">
        <v>5980</v>
      </c>
      <c r="K31" s="525">
        <f t="shared" si="4"/>
        <v>3588</v>
      </c>
      <c r="L31" s="560">
        <v>0</v>
      </c>
      <c r="M31" s="335">
        <v>0</v>
      </c>
      <c r="N31" s="560">
        <v>56</v>
      </c>
      <c r="O31" s="386" t="e">
        <f t="shared" si="0"/>
        <v>#REF!</v>
      </c>
      <c r="P31" s="355">
        <v>2150</v>
      </c>
      <c r="Q31" s="1252"/>
      <c r="R31" s="1104"/>
    </row>
    <row r="32" spans="1:18" ht="20.100000000000001" customHeight="1">
      <c r="A32" s="360">
        <v>21</v>
      </c>
      <c r="B32" s="1095"/>
      <c r="C32" s="1256" t="str">
        <f>C29</f>
        <v>FIT</v>
      </c>
      <c r="D32" s="312" t="s">
        <v>132</v>
      </c>
      <c r="E32" s="313">
        <v>5580</v>
      </c>
      <c r="F32" s="317" t="s">
        <v>98</v>
      </c>
      <c r="G32" s="313">
        <f t="shared" si="2"/>
        <v>5803.2000000000007</v>
      </c>
      <c r="H32" s="317" t="s">
        <v>98</v>
      </c>
      <c r="I32" s="520">
        <f t="shared" si="3"/>
        <v>4.0000000000000036E-2</v>
      </c>
      <c r="J32" s="518">
        <v>6240</v>
      </c>
      <c r="K32" s="519">
        <f t="shared" si="4"/>
        <v>3744</v>
      </c>
      <c r="L32" s="312">
        <v>0</v>
      </c>
      <c r="M32" s="331">
        <v>0</v>
      </c>
      <c r="N32" s="312">
        <v>56</v>
      </c>
      <c r="O32" s="330" t="e">
        <f t="shared" si="0"/>
        <v>#REF!</v>
      </c>
      <c r="P32" s="337">
        <v>2600</v>
      </c>
      <c r="Q32" s="1252"/>
      <c r="R32" s="1104"/>
    </row>
    <row r="33" spans="1:18" ht="20.100000000000001" customHeight="1">
      <c r="A33" s="359">
        <f t="shared" si="5"/>
        <v>22</v>
      </c>
      <c r="B33" s="1095"/>
      <c r="C33" s="1257"/>
      <c r="D33" s="47" t="s">
        <v>134</v>
      </c>
      <c r="E33" s="318">
        <v>2957.4</v>
      </c>
      <c r="F33" s="319" t="s">
        <v>101</v>
      </c>
      <c r="G33" s="318">
        <f t="shared" si="2"/>
        <v>4687.2</v>
      </c>
      <c r="H33" s="319" t="s">
        <v>101</v>
      </c>
      <c r="I33" s="522">
        <f t="shared" si="3"/>
        <v>0.58490566037735836</v>
      </c>
      <c r="J33" s="523">
        <v>5040</v>
      </c>
      <c r="K33" s="524">
        <f t="shared" si="4"/>
        <v>3024</v>
      </c>
      <c r="L33" s="339">
        <v>0</v>
      </c>
      <c r="M33" s="340">
        <v>0</v>
      </c>
      <c r="N33" s="339">
        <v>56</v>
      </c>
      <c r="O33" s="338" t="e">
        <f t="shared" si="0"/>
        <v>#REF!</v>
      </c>
      <c r="P33" s="341">
        <v>2100</v>
      </c>
      <c r="Q33" s="1252"/>
      <c r="R33" s="1104"/>
    </row>
    <row r="34" spans="1:18" ht="20.100000000000001" customHeight="1">
      <c r="A34" s="360">
        <f t="shared" si="5"/>
        <v>23</v>
      </c>
      <c r="B34" s="1095"/>
      <c r="C34" s="1257"/>
      <c r="D34" s="47" t="s">
        <v>136</v>
      </c>
      <c r="E34" s="318">
        <v>2483.1</v>
      </c>
      <c r="F34" s="319" t="s">
        <v>104</v>
      </c>
      <c r="G34" s="318">
        <f t="shared" si="2"/>
        <v>3868.8</v>
      </c>
      <c r="H34" s="319" t="s">
        <v>104</v>
      </c>
      <c r="I34" s="522">
        <f t="shared" si="3"/>
        <v>0.55805243445692887</v>
      </c>
      <c r="J34" s="523">
        <v>4160</v>
      </c>
      <c r="K34" s="524">
        <f t="shared" si="4"/>
        <v>2496</v>
      </c>
      <c r="L34" s="339">
        <v>0</v>
      </c>
      <c r="M34" s="340">
        <v>0</v>
      </c>
      <c r="N34" s="339">
        <v>56</v>
      </c>
      <c r="O34" s="338" t="e">
        <f t="shared" si="0"/>
        <v>#REF!</v>
      </c>
      <c r="P34" s="341">
        <v>1600</v>
      </c>
      <c r="Q34" s="1252"/>
      <c r="R34" s="1104"/>
    </row>
    <row r="35" spans="1:18" ht="20.100000000000001" customHeight="1">
      <c r="A35" s="360">
        <v>24</v>
      </c>
      <c r="B35" s="1095"/>
      <c r="C35" s="1258"/>
      <c r="D35" s="308" t="s">
        <v>137</v>
      </c>
      <c r="E35" s="315">
        <v>2064.6</v>
      </c>
      <c r="F35" s="321" t="s">
        <v>107</v>
      </c>
      <c r="G35" s="315">
        <f t="shared" si="2"/>
        <v>3180.6000000000004</v>
      </c>
      <c r="H35" s="321" t="s">
        <v>107</v>
      </c>
      <c r="I35" s="521">
        <f t="shared" si="3"/>
        <v>0.54054054054054079</v>
      </c>
      <c r="J35" s="516">
        <v>3420</v>
      </c>
      <c r="K35" s="532">
        <f t="shared" si="4"/>
        <v>2052</v>
      </c>
      <c r="L35" s="42">
        <v>0</v>
      </c>
      <c r="M35" s="335">
        <v>0</v>
      </c>
      <c r="N35" s="42">
        <v>56</v>
      </c>
      <c r="O35" s="533" t="e">
        <f t="shared" si="0"/>
        <v>#REF!</v>
      </c>
      <c r="P35" s="342">
        <v>1100</v>
      </c>
      <c r="Q35" s="1252"/>
      <c r="R35" s="1104"/>
    </row>
    <row r="36" spans="1:18" ht="20.100000000000001" customHeight="1">
      <c r="A36" s="359">
        <v>25</v>
      </c>
      <c r="B36" s="1095"/>
      <c r="C36" s="1249" t="str">
        <f>C32</f>
        <v>FIT</v>
      </c>
      <c r="D36" s="48" t="s">
        <v>138</v>
      </c>
      <c r="E36" s="313">
        <v>3255</v>
      </c>
      <c r="F36" s="317" t="s">
        <v>110</v>
      </c>
      <c r="G36" s="313">
        <f t="shared" si="2"/>
        <v>3403.8</v>
      </c>
      <c r="H36" s="317" t="s">
        <v>110</v>
      </c>
      <c r="I36" s="520">
        <f t="shared" si="3"/>
        <v>4.5714285714285818E-2</v>
      </c>
      <c r="J36" s="518">
        <v>3660</v>
      </c>
      <c r="K36" s="519">
        <f t="shared" si="4"/>
        <v>2196</v>
      </c>
      <c r="L36" s="312">
        <v>0</v>
      </c>
      <c r="M36" s="331">
        <v>0</v>
      </c>
      <c r="N36" s="312">
        <v>56</v>
      </c>
      <c r="O36" s="332" t="e">
        <f t="shared" si="0"/>
        <v>#REF!</v>
      </c>
      <c r="P36" s="79">
        <v>1420</v>
      </c>
      <c r="Q36" s="1252"/>
      <c r="R36" s="1104"/>
    </row>
    <row r="37" spans="1:18" ht="20.100000000000001" customHeight="1">
      <c r="A37" s="360">
        <f t="shared" si="5"/>
        <v>26</v>
      </c>
      <c r="B37" s="1095"/>
      <c r="C37" s="1095"/>
      <c r="D37" s="47" t="s">
        <v>140</v>
      </c>
      <c r="E37" s="318">
        <v>2269.2000000000003</v>
      </c>
      <c r="F37" s="75" t="s">
        <v>112</v>
      </c>
      <c r="G37" s="318">
        <f t="shared" si="2"/>
        <v>3106.2000000000003</v>
      </c>
      <c r="H37" s="319" t="s">
        <v>112</v>
      </c>
      <c r="I37" s="522">
        <f t="shared" si="3"/>
        <v>0.3688524590163933</v>
      </c>
      <c r="J37" s="523">
        <v>3340</v>
      </c>
      <c r="K37" s="524">
        <f t="shared" si="4"/>
        <v>2004</v>
      </c>
      <c r="L37" s="339">
        <v>0</v>
      </c>
      <c r="M37" s="340">
        <v>0</v>
      </c>
      <c r="N37" s="339">
        <v>56</v>
      </c>
      <c r="O37" s="343" t="e">
        <f t="shared" si="0"/>
        <v>#REF!</v>
      </c>
      <c r="P37" s="77">
        <v>1220</v>
      </c>
      <c r="Q37" s="1252"/>
      <c r="R37" s="1104"/>
    </row>
    <row r="38" spans="1:18" ht="20.100000000000001" customHeight="1">
      <c r="A38" s="359">
        <f t="shared" si="5"/>
        <v>27</v>
      </c>
      <c r="B38" s="1095"/>
      <c r="C38" s="1095"/>
      <c r="D38" s="47" t="s">
        <v>141</v>
      </c>
      <c r="E38" s="318">
        <v>1915.8000000000002</v>
      </c>
      <c r="F38" s="319" t="s">
        <v>114</v>
      </c>
      <c r="G38" s="318">
        <f t="shared" si="2"/>
        <v>2808.6000000000004</v>
      </c>
      <c r="H38" s="319" t="s">
        <v>114</v>
      </c>
      <c r="I38" s="522">
        <f t="shared" si="3"/>
        <v>0.46601941747572817</v>
      </c>
      <c r="J38" s="523">
        <v>3020</v>
      </c>
      <c r="K38" s="524">
        <f t="shared" si="4"/>
        <v>1812</v>
      </c>
      <c r="L38" s="339">
        <v>0</v>
      </c>
      <c r="M38" s="340">
        <v>0</v>
      </c>
      <c r="N38" s="339">
        <v>56</v>
      </c>
      <c r="O38" s="343" t="e">
        <f t="shared" si="0"/>
        <v>#REF!</v>
      </c>
      <c r="P38" s="77">
        <v>1070</v>
      </c>
      <c r="Q38" s="1252"/>
      <c r="R38" s="1104"/>
    </row>
    <row r="39" spans="1:18" ht="20.100000000000001" customHeight="1">
      <c r="A39" s="360">
        <f t="shared" si="5"/>
        <v>28</v>
      </c>
      <c r="B39" s="1095"/>
      <c r="C39" s="1095"/>
      <c r="D39" s="47" t="s">
        <v>142</v>
      </c>
      <c r="E39" s="318">
        <v>1636.8000000000002</v>
      </c>
      <c r="F39" s="319" t="s">
        <v>116</v>
      </c>
      <c r="G39" s="318">
        <f t="shared" si="2"/>
        <v>2511</v>
      </c>
      <c r="H39" s="319" t="s">
        <v>116</v>
      </c>
      <c r="I39" s="522">
        <f t="shared" si="3"/>
        <v>0.53409090909090895</v>
      </c>
      <c r="J39" s="523">
        <v>2700</v>
      </c>
      <c r="K39" s="524">
        <f t="shared" si="4"/>
        <v>1620</v>
      </c>
      <c r="L39" s="339">
        <v>0</v>
      </c>
      <c r="M39" s="340">
        <v>0</v>
      </c>
      <c r="N39" s="339">
        <v>56</v>
      </c>
      <c r="O39" s="343" t="e">
        <f t="shared" si="0"/>
        <v>#REF!</v>
      </c>
      <c r="P39" s="77">
        <v>920</v>
      </c>
      <c r="Q39" s="1252"/>
      <c r="R39" s="1104"/>
    </row>
    <row r="40" spans="1:18" ht="20.100000000000001" customHeight="1">
      <c r="A40" s="361">
        <f t="shared" si="5"/>
        <v>29</v>
      </c>
      <c r="B40" s="1095"/>
      <c r="C40" s="1095"/>
      <c r="D40" s="322" t="s">
        <v>143</v>
      </c>
      <c r="E40" s="323">
        <v>1488</v>
      </c>
      <c r="F40" s="324" t="s">
        <v>118</v>
      </c>
      <c r="G40" s="323">
        <f t="shared" si="2"/>
        <v>2269.2000000000003</v>
      </c>
      <c r="H40" s="324" t="s">
        <v>118</v>
      </c>
      <c r="I40" s="526">
        <f t="shared" si="3"/>
        <v>0.52500000000000013</v>
      </c>
      <c r="J40" s="527">
        <v>2440</v>
      </c>
      <c r="K40" s="528">
        <f t="shared" si="4"/>
        <v>1464</v>
      </c>
      <c r="L40" s="344">
        <v>0</v>
      </c>
      <c r="M40" s="345">
        <v>0</v>
      </c>
      <c r="N40" s="344">
        <v>56</v>
      </c>
      <c r="O40" s="346" t="e">
        <f t="shared" si="0"/>
        <v>#REF!</v>
      </c>
      <c r="P40" s="88">
        <v>830</v>
      </c>
      <c r="Q40" s="1252"/>
      <c r="R40" s="1104"/>
    </row>
    <row r="41" spans="1:18" ht="20.100000000000001" customHeight="1">
      <c r="A41" s="359">
        <f t="shared" si="5"/>
        <v>30</v>
      </c>
      <c r="B41" s="1095"/>
      <c r="C41" s="1095"/>
      <c r="D41" s="325" t="s">
        <v>144</v>
      </c>
      <c r="E41" s="326">
        <v>1348.5</v>
      </c>
      <c r="F41" s="327" t="s">
        <v>120</v>
      </c>
      <c r="G41" s="326">
        <f t="shared" si="2"/>
        <v>2027.4</v>
      </c>
      <c r="H41" s="327" t="s">
        <v>120</v>
      </c>
      <c r="I41" s="535">
        <f t="shared" si="3"/>
        <v>0.50344827586206908</v>
      </c>
      <c r="J41" s="536">
        <v>2180</v>
      </c>
      <c r="K41" s="537">
        <f t="shared" si="4"/>
        <v>1308</v>
      </c>
      <c r="L41" s="348">
        <v>0</v>
      </c>
      <c r="M41" s="349">
        <v>0</v>
      </c>
      <c r="N41" s="348">
        <v>56</v>
      </c>
      <c r="O41" s="350" t="e">
        <f t="shared" si="0"/>
        <v>#REF!</v>
      </c>
      <c r="P41" s="351">
        <v>740</v>
      </c>
      <c r="Q41" s="1252"/>
      <c r="R41" s="1104"/>
    </row>
    <row r="42" spans="1:18" ht="20.100000000000001" customHeight="1">
      <c r="A42" s="361">
        <f t="shared" si="5"/>
        <v>31</v>
      </c>
      <c r="B42" s="1095"/>
      <c r="C42" s="1095"/>
      <c r="D42" s="308" t="s">
        <v>145</v>
      </c>
      <c r="E42" s="315">
        <v>1209</v>
      </c>
      <c r="F42" s="321" t="s">
        <v>122</v>
      </c>
      <c r="G42" s="315">
        <f t="shared" si="2"/>
        <v>1785.6000000000001</v>
      </c>
      <c r="H42" s="321" t="s">
        <v>122</v>
      </c>
      <c r="I42" s="529">
        <f t="shared" si="3"/>
        <v>0.47692307692307701</v>
      </c>
      <c r="J42" s="516">
        <v>1920</v>
      </c>
      <c r="K42" s="525">
        <f t="shared" si="4"/>
        <v>1152</v>
      </c>
      <c r="L42" s="42">
        <v>0</v>
      </c>
      <c r="M42" s="335">
        <v>0</v>
      </c>
      <c r="N42" s="42">
        <v>56</v>
      </c>
      <c r="O42" s="347" t="e">
        <f t="shared" si="0"/>
        <v>#REF!</v>
      </c>
      <c r="P42" s="309">
        <v>650</v>
      </c>
      <c r="Q42" s="1252"/>
      <c r="R42" s="1104"/>
    </row>
    <row r="43" spans="1:18" ht="20.100000000000001" customHeight="1">
      <c r="A43" s="361">
        <f t="shared" si="5"/>
        <v>32</v>
      </c>
      <c r="B43" s="1095"/>
      <c r="C43" s="1095"/>
      <c r="D43" s="325" t="s">
        <v>146</v>
      </c>
      <c r="E43" s="326">
        <v>1106.7</v>
      </c>
      <c r="F43" s="327" t="s">
        <v>124</v>
      </c>
      <c r="G43" s="326">
        <f t="shared" si="2"/>
        <v>1599.6000000000001</v>
      </c>
      <c r="H43" s="327" t="s">
        <v>124</v>
      </c>
      <c r="I43" s="535">
        <f t="shared" si="3"/>
        <v>0.44537815126050417</v>
      </c>
      <c r="J43" s="536">
        <v>1720</v>
      </c>
      <c r="K43" s="537" t="s">
        <v>125</v>
      </c>
      <c r="L43" s="348">
        <v>0</v>
      </c>
      <c r="M43" s="349">
        <v>0</v>
      </c>
      <c r="N43" s="348">
        <v>56</v>
      </c>
      <c r="O43" s="350" t="e">
        <f t="shared" si="0"/>
        <v>#REF!</v>
      </c>
      <c r="P43" s="351">
        <v>600</v>
      </c>
      <c r="Q43" s="1252"/>
      <c r="R43" s="1104"/>
    </row>
    <row r="44" spans="1:18" ht="20.100000000000001" customHeight="1">
      <c r="A44" s="361">
        <f t="shared" si="5"/>
        <v>33</v>
      </c>
      <c r="B44" s="1095"/>
      <c r="C44" s="1095"/>
      <c r="D44" s="363" t="s">
        <v>147</v>
      </c>
      <c r="E44" s="364">
        <v>1004.4000000000001</v>
      </c>
      <c r="F44" s="365" t="s">
        <v>127</v>
      </c>
      <c r="G44" s="364">
        <f t="shared" si="2"/>
        <v>1413.6000000000001</v>
      </c>
      <c r="H44" s="365" t="s">
        <v>127</v>
      </c>
      <c r="I44" s="572">
        <f t="shared" si="3"/>
        <v>0.40740740740740744</v>
      </c>
      <c r="J44" s="573">
        <v>1520</v>
      </c>
      <c r="K44" s="574" t="s">
        <v>125</v>
      </c>
      <c r="L44" s="374">
        <v>0</v>
      </c>
      <c r="M44" s="375">
        <v>0</v>
      </c>
      <c r="N44" s="374">
        <v>56</v>
      </c>
      <c r="O44" s="376" t="e">
        <f t="shared" si="0"/>
        <v>#REF!</v>
      </c>
      <c r="P44" s="377">
        <v>550</v>
      </c>
      <c r="Q44" s="1252"/>
      <c r="R44" s="1104"/>
    </row>
    <row r="45" spans="1:18" ht="20.100000000000001" customHeight="1" thickBot="1">
      <c r="A45" s="328">
        <f t="shared" si="5"/>
        <v>34</v>
      </c>
      <c r="B45" s="1096"/>
      <c r="C45" s="1096"/>
      <c r="D45" s="585" t="s">
        <v>237</v>
      </c>
      <c r="E45" s="586">
        <v>920.7</v>
      </c>
      <c r="F45" s="587" t="s">
        <v>236</v>
      </c>
      <c r="G45" s="586">
        <f t="shared" si="2"/>
        <v>660.30000000000007</v>
      </c>
      <c r="H45" s="587" t="s">
        <v>236</v>
      </c>
      <c r="I45" s="588">
        <f t="shared" si="3"/>
        <v>-0.28282828282828276</v>
      </c>
      <c r="J45" s="589">
        <v>710</v>
      </c>
      <c r="K45" s="590">
        <f t="shared" si="4"/>
        <v>426</v>
      </c>
      <c r="L45" s="591">
        <v>0</v>
      </c>
      <c r="M45" s="592">
        <v>0</v>
      </c>
      <c r="N45" s="591">
        <v>56</v>
      </c>
      <c r="O45" s="593" t="e">
        <f t="shared" si="0"/>
        <v>#REF!</v>
      </c>
      <c r="P45" s="594">
        <v>500</v>
      </c>
      <c r="Q45" s="1260"/>
      <c r="R45" s="1105"/>
    </row>
    <row r="46" spans="1:18" ht="20.100000000000001" customHeight="1">
      <c r="A46" s="52"/>
      <c r="B46" s="366"/>
      <c r="C46" s="366"/>
      <c r="D46" s="548"/>
      <c r="E46" s="549"/>
      <c r="F46" s="548"/>
      <c r="G46" s="549"/>
      <c r="H46" s="548"/>
      <c r="I46" s="550"/>
      <c r="J46" s="530"/>
      <c r="K46" s="530"/>
      <c r="L46" s="551"/>
      <c r="M46" s="530"/>
      <c r="N46" s="551"/>
      <c r="O46" s="531"/>
      <c r="P46" s="531"/>
      <c r="Q46" s="382"/>
      <c r="R46" s="552"/>
    </row>
    <row r="47" spans="1:18" ht="20.100000000000001" customHeight="1" thickBot="1">
      <c r="A47" s="52"/>
      <c r="B47" s="366"/>
      <c r="C47" s="366"/>
      <c r="D47" s="53"/>
      <c r="E47" s="367"/>
      <c r="F47" s="53"/>
      <c r="G47" s="368"/>
      <c r="H47" s="53"/>
      <c r="I47" s="378"/>
      <c r="J47" s="335"/>
      <c r="K47" s="335"/>
      <c r="L47" s="75"/>
      <c r="M47" s="335"/>
      <c r="N47" s="75"/>
      <c r="O47" s="347"/>
      <c r="P47" s="347"/>
      <c r="Q47" s="380"/>
      <c r="R47" s="381"/>
    </row>
    <row r="48" spans="1:18" ht="20.100000000000001" customHeight="1" thickBot="1">
      <c r="A48" s="54" t="s">
        <v>148</v>
      </c>
      <c r="B48" s="54"/>
      <c r="C48" s="55"/>
      <c r="G48" s="1106" t="s">
        <v>149</v>
      </c>
      <c r="H48" s="1107"/>
      <c r="I48" s="1107"/>
      <c r="J48" s="1107"/>
      <c r="K48" s="1107"/>
      <c r="L48" s="1107"/>
      <c r="M48" s="1107"/>
      <c r="N48" s="1107"/>
      <c r="O48" s="1107"/>
      <c r="P48" s="1107"/>
      <c r="Q48" s="1107"/>
      <c r="R48" s="1108"/>
    </row>
    <row r="49" spans="1:18" ht="13.5" customHeight="1">
      <c r="A49" s="1109" t="s">
        <v>150</v>
      </c>
      <c r="B49" s="1111" t="s">
        <v>151</v>
      </c>
      <c r="C49" s="1112"/>
      <c r="D49" s="1111" t="s">
        <v>152</v>
      </c>
      <c r="E49" s="1115"/>
      <c r="F49" s="1112"/>
      <c r="G49" s="1111" t="s">
        <v>275</v>
      </c>
      <c r="H49" s="1115"/>
      <c r="I49" s="1115"/>
      <c r="J49" s="1112"/>
      <c r="K49" s="1111" t="s">
        <v>276</v>
      </c>
      <c r="L49" s="1115"/>
      <c r="M49" s="1115"/>
      <c r="N49" s="1112"/>
      <c r="O49" s="1111" t="s">
        <v>69</v>
      </c>
      <c r="P49" s="1115"/>
      <c r="Q49" s="1115"/>
      <c r="R49" s="1112"/>
    </row>
    <row r="50" spans="1:18" ht="13.5" customHeight="1" thickBot="1">
      <c r="A50" s="1110"/>
      <c r="B50" s="1113"/>
      <c r="C50" s="1114"/>
      <c r="D50" s="56" t="s">
        <v>155</v>
      </c>
      <c r="E50" s="57" t="s">
        <v>156</v>
      </c>
      <c r="F50" s="57" t="s">
        <v>157</v>
      </c>
      <c r="G50" s="56" t="s">
        <v>155</v>
      </c>
      <c r="H50" s="1116" t="s">
        <v>156</v>
      </c>
      <c r="I50" s="1117"/>
      <c r="J50" s="57" t="s">
        <v>157</v>
      </c>
      <c r="K50" s="56" t="s">
        <v>155</v>
      </c>
      <c r="L50" s="1116" t="s">
        <v>156</v>
      </c>
      <c r="M50" s="1117"/>
      <c r="N50" s="57" t="s">
        <v>157</v>
      </c>
      <c r="O50" s="1113" t="s">
        <v>88</v>
      </c>
      <c r="P50" s="1114"/>
      <c r="Q50" s="1113" t="s">
        <v>159</v>
      </c>
      <c r="R50" s="1114"/>
    </row>
    <row r="51" spans="1:18" ht="13.5" customHeight="1">
      <c r="A51" s="581">
        <v>1</v>
      </c>
      <c r="B51" s="1118" t="s">
        <v>277</v>
      </c>
      <c r="C51" s="1119"/>
      <c r="D51" s="58">
        <f>J12</f>
        <v>10960</v>
      </c>
      <c r="E51" s="59">
        <v>607</v>
      </c>
      <c r="F51" s="383">
        <f t="shared" ref="F51:F56" si="6">D51+E51</f>
        <v>11567</v>
      </c>
      <c r="G51" s="58">
        <v>10080</v>
      </c>
      <c r="H51" s="1120">
        <v>605</v>
      </c>
      <c r="I51" s="1121"/>
      <c r="J51" s="577">
        <f t="shared" ref="J51:J56" si="7">G51+H51</f>
        <v>10685</v>
      </c>
      <c r="K51" s="58">
        <v>13720</v>
      </c>
      <c r="L51" s="1120">
        <v>488.06</v>
      </c>
      <c r="M51" s="1121"/>
      <c r="N51" s="545">
        <f t="shared" ref="N51:N56" si="8">K51+L51</f>
        <v>14208.06</v>
      </c>
      <c r="O51" s="1122" t="s">
        <v>251</v>
      </c>
      <c r="P51" s="1123"/>
      <c r="Q51" s="1122" t="s">
        <v>252</v>
      </c>
      <c r="R51" s="1123"/>
    </row>
    <row r="52" spans="1:18" ht="13.5" customHeight="1">
      <c r="A52" s="60">
        <v>2</v>
      </c>
      <c r="B52" s="1118" t="s">
        <v>278</v>
      </c>
      <c r="C52" s="1119"/>
      <c r="D52" s="61">
        <f>J15</f>
        <v>6580</v>
      </c>
      <c r="E52" s="544">
        <v>607</v>
      </c>
      <c r="F52" s="384">
        <f t="shared" si="6"/>
        <v>7187</v>
      </c>
      <c r="G52" s="61">
        <v>3320</v>
      </c>
      <c r="H52" s="1126">
        <v>432</v>
      </c>
      <c r="I52" s="1127"/>
      <c r="J52" s="578">
        <f t="shared" si="7"/>
        <v>3752</v>
      </c>
      <c r="K52" s="61">
        <v>6250</v>
      </c>
      <c r="L52" s="1126">
        <v>488.06</v>
      </c>
      <c r="M52" s="1127"/>
      <c r="N52" s="352">
        <f t="shared" si="8"/>
        <v>6738.06</v>
      </c>
      <c r="O52" s="1128" t="s">
        <v>251</v>
      </c>
      <c r="P52" s="1129"/>
      <c r="Q52" s="1128" t="s">
        <v>252</v>
      </c>
      <c r="R52" s="1129"/>
    </row>
    <row r="53" spans="1:18" ht="13.5" customHeight="1" thickBot="1">
      <c r="A53" s="547">
        <v>3</v>
      </c>
      <c r="B53" s="1113" t="s">
        <v>279</v>
      </c>
      <c r="C53" s="1114"/>
      <c r="D53" s="61">
        <f>J19</f>
        <v>4000</v>
      </c>
      <c r="E53" s="544">
        <v>433</v>
      </c>
      <c r="F53" s="385">
        <f t="shared" si="6"/>
        <v>4433</v>
      </c>
      <c r="G53" s="61">
        <v>2860</v>
      </c>
      <c r="H53" s="1126">
        <v>432</v>
      </c>
      <c r="I53" s="1127"/>
      <c r="J53" s="578">
        <f t="shared" si="7"/>
        <v>3292</v>
      </c>
      <c r="K53" s="61">
        <v>4300</v>
      </c>
      <c r="L53" s="1126">
        <v>315.36</v>
      </c>
      <c r="M53" s="1127"/>
      <c r="N53" s="352">
        <f t="shared" si="8"/>
        <v>4615.3599999999997</v>
      </c>
      <c r="O53" s="1130" t="s">
        <v>251</v>
      </c>
      <c r="P53" s="1131"/>
      <c r="Q53" s="1130" t="s">
        <v>252</v>
      </c>
      <c r="R53" s="1131"/>
    </row>
    <row r="54" spans="1:18" ht="12.75" customHeight="1">
      <c r="A54" s="581">
        <v>4</v>
      </c>
      <c r="B54" s="1118" t="s">
        <v>280</v>
      </c>
      <c r="C54" s="1119"/>
      <c r="D54" s="58">
        <f>J29</f>
        <v>10620</v>
      </c>
      <c r="E54" s="59">
        <v>607</v>
      </c>
      <c r="F54" s="383">
        <f t="shared" si="6"/>
        <v>11227</v>
      </c>
      <c r="G54" s="58">
        <v>9680</v>
      </c>
      <c r="H54" s="1120">
        <v>605</v>
      </c>
      <c r="I54" s="1121"/>
      <c r="J54" s="577">
        <f t="shared" si="7"/>
        <v>10285</v>
      </c>
      <c r="K54" s="58">
        <v>13720</v>
      </c>
      <c r="L54" s="1120">
        <v>488.06</v>
      </c>
      <c r="M54" s="1121"/>
      <c r="N54" s="545">
        <f t="shared" si="8"/>
        <v>14208.06</v>
      </c>
      <c r="O54" s="1122" t="s">
        <v>251</v>
      </c>
      <c r="P54" s="1123"/>
      <c r="Q54" s="1122" t="s">
        <v>252</v>
      </c>
      <c r="R54" s="1123"/>
    </row>
    <row r="55" spans="1:18" ht="12.75" customHeight="1">
      <c r="A55" s="60">
        <v>5</v>
      </c>
      <c r="B55" s="1118" t="s">
        <v>281</v>
      </c>
      <c r="C55" s="1119"/>
      <c r="D55" s="61">
        <f>J32</f>
        <v>6240</v>
      </c>
      <c r="E55" s="544">
        <v>607</v>
      </c>
      <c r="F55" s="384">
        <f t="shared" si="6"/>
        <v>6847</v>
      </c>
      <c r="G55" s="61">
        <v>2920</v>
      </c>
      <c r="H55" s="1126">
        <v>432</v>
      </c>
      <c r="I55" s="1127"/>
      <c r="J55" s="578">
        <f t="shared" si="7"/>
        <v>3352</v>
      </c>
      <c r="K55" s="61">
        <v>6250</v>
      </c>
      <c r="L55" s="1126">
        <v>488.06</v>
      </c>
      <c r="M55" s="1127"/>
      <c r="N55" s="352">
        <f t="shared" si="8"/>
        <v>6738.06</v>
      </c>
      <c r="O55" s="1128" t="s">
        <v>251</v>
      </c>
      <c r="P55" s="1129"/>
      <c r="Q55" s="1128" t="s">
        <v>252</v>
      </c>
      <c r="R55" s="1129"/>
    </row>
    <row r="56" spans="1:18" ht="12.75" customHeight="1" thickBot="1">
      <c r="A56" s="547">
        <v>6</v>
      </c>
      <c r="B56" s="1296" t="s">
        <v>282</v>
      </c>
      <c r="C56" s="1297"/>
      <c r="D56" s="582">
        <f>J36</f>
        <v>3660</v>
      </c>
      <c r="E56" s="546">
        <v>433</v>
      </c>
      <c r="F56" s="583">
        <f t="shared" si="6"/>
        <v>4093</v>
      </c>
      <c r="G56" s="582">
        <v>2460</v>
      </c>
      <c r="H56" s="1137">
        <v>432</v>
      </c>
      <c r="I56" s="1138"/>
      <c r="J56" s="579">
        <f t="shared" si="7"/>
        <v>2892</v>
      </c>
      <c r="K56" s="582">
        <v>3860</v>
      </c>
      <c r="L56" s="1137">
        <v>315.36</v>
      </c>
      <c r="M56" s="1138"/>
      <c r="N56" s="584">
        <f t="shared" si="8"/>
        <v>4175.3599999999997</v>
      </c>
      <c r="O56" s="1139" t="s">
        <v>251</v>
      </c>
      <c r="P56" s="1140"/>
      <c r="Q56" s="1139" t="s">
        <v>252</v>
      </c>
      <c r="R56" s="1140"/>
    </row>
    <row r="57" spans="1:18">
      <c r="A57" s="75"/>
      <c r="B57" s="75"/>
      <c r="C57" s="75"/>
      <c r="D57" s="335"/>
      <c r="E57" s="75"/>
      <c r="F57" s="335"/>
      <c r="G57" s="75"/>
      <c r="H57" s="75"/>
      <c r="I57" s="75"/>
      <c r="J57" s="75"/>
      <c r="K57" s="75"/>
      <c r="L57" s="75"/>
      <c r="M57" s="75"/>
      <c r="N57" s="75"/>
      <c r="O57" s="542"/>
      <c r="P57" s="542"/>
      <c r="Q57" s="542"/>
      <c r="R57" s="542"/>
    </row>
    <row r="58" spans="1:18">
      <c r="A58" s="36" t="s">
        <v>168</v>
      </c>
      <c r="B58" s="75"/>
    </row>
    <row r="59" spans="1:18">
      <c r="A59" s="32" t="e">
        <f>#REF!</f>
        <v>#REF!</v>
      </c>
      <c r="B59" s="555"/>
      <c r="H59" s="369"/>
      <c r="I59" s="369"/>
      <c r="J59" s="369"/>
      <c r="K59" s="369"/>
      <c r="L59" s="369"/>
      <c r="M59" s="369"/>
      <c r="N59" s="369"/>
      <c r="O59" s="369"/>
      <c r="P59" s="369"/>
      <c r="Q59" s="369"/>
    </row>
    <row r="60" spans="1:18">
      <c r="A60" s="54" t="s">
        <v>169</v>
      </c>
      <c r="B60" s="32"/>
      <c r="C60" s="75"/>
    </row>
    <row r="61" spans="1:18">
      <c r="A61" s="32" t="s">
        <v>283</v>
      </c>
      <c r="B61" s="32"/>
      <c r="C61" s="75"/>
    </row>
    <row r="62" spans="1:18">
      <c r="A62" s="32" t="s">
        <v>284</v>
      </c>
      <c r="B62" s="32"/>
      <c r="C62" s="75"/>
    </row>
    <row r="63" spans="1:18" ht="13.5" customHeight="1">
      <c r="A63" s="54" t="s">
        <v>172</v>
      </c>
      <c r="B63" s="32"/>
      <c r="C63" s="75"/>
    </row>
    <row r="64" spans="1:18" ht="13.8" thickBot="1">
      <c r="B64" s="32"/>
      <c r="C64" s="75"/>
    </row>
    <row r="65" spans="1:17" ht="13.8" thickBot="1">
      <c r="A65" s="1132" t="s">
        <v>173</v>
      </c>
      <c r="B65" s="1133"/>
      <c r="C65" s="1134"/>
      <c r="D65" s="62" t="s">
        <v>174</v>
      </c>
      <c r="E65" s="1135" t="s">
        <v>175</v>
      </c>
      <c r="F65" s="1133"/>
      <c r="G65" s="1133"/>
      <c r="H65" s="1133"/>
      <c r="I65" s="1133"/>
      <c r="J65" s="1133"/>
      <c r="K65" s="1133"/>
      <c r="L65" s="1133"/>
      <c r="M65" s="1133"/>
      <c r="N65" s="1133"/>
      <c r="O65" s="1133"/>
      <c r="P65" s="1133"/>
      <c r="Q65" s="1136"/>
    </row>
    <row r="66" spans="1:17" ht="18">
      <c r="A66" s="63">
        <v>1</v>
      </c>
      <c r="B66" s="1141" t="s">
        <v>176</v>
      </c>
      <c r="C66" s="1142"/>
      <c r="D66" s="64"/>
      <c r="E66" s="1143" t="e">
        <f>#REF!</f>
        <v>#REF!</v>
      </c>
      <c r="F66" s="1144"/>
      <c r="G66" s="1144"/>
      <c r="H66" s="1144"/>
      <c r="I66" s="1144"/>
      <c r="J66" s="1144"/>
      <c r="K66" s="1144"/>
      <c r="L66" s="1144"/>
      <c r="M66" s="1144"/>
      <c r="N66" s="1144"/>
      <c r="O66" s="1144"/>
      <c r="P66" s="1144"/>
      <c r="Q66" s="1145"/>
    </row>
    <row r="67" spans="1:17" ht="37.5" customHeight="1">
      <c r="A67" s="65">
        <v>2</v>
      </c>
      <c r="B67" s="1146" t="s">
        <v>177</v>
      </c>
      <c r="C67" s="1147"/>
      <c r="D67" s="66"/>
      <c r="E67" s="1148" t="e">
        <f>#REF!</f>
        <v>#REF!</v>
      </c>
      <c r="F67" s="1149"/>
      <c r="G67" s="1149"/>
      <c r="H67" s="1149"/>
      <c r="I67" s="1149"/>
      <c r="J67" s="1149"/>
      <c r="K67" s="1149"/>
      <c r="L67" s="1149"/>
      <c r="M67" s="1149"/>
      <c r="N67" s="1149"/>
      <c r="O67" s="1149"/>
      <c r="P67" s="1149"/>
      <c r="Q67" s="1150"/>
    </row>
    <row r="68" spans="1:17" ht="57.75" customHeight="1">
      <c r="A68" s="67">
        <v>3</v>
      </c>
      <c r="B68" s="1146" t="s">
        <v>178</v>
      </c>
      <c r="C68" s="1147"/>
      <c r="D68" s="66"/>
      <c r="E68" s="1182" t="e">
        <f>#REF!</f>
        <v>#REF!</v>
      </c>
      <c r="F68" s="1183"/>
      <c r="G68" s="1183"/>
      <c r="H68" s="1183"/>
      <c r="I68" s="1183"/>
      <c r="J68" s="1183"/>
      <c r="K68" s="1183"/>
      <c r="L68" s="1183"/>
      <c r="M68" s="1183"/>
      <c r="N68" s="1183"/>
      <c r="O68" s="1183"/>
      <c r="P68" s="1183"/>
      <c r="Q68" s="1184"/>
    </row>
    <row r="69" spans="1:17" ht="18">
      <c r="A69" s="1162">
        <v>4</v>
      </c>
      <c r="B69" s="1146" t="s">
        <v>179</v>
      </c>
      <c r="C69" s="1147"/>
      <c r="D69" s="64"/>
      <c r="E69" s="1165"/>
      <c r="F69" s="1166"/>
      <c r="G69" s="1166"/>
      <c r="H69" s="1166"/>
      <c r="I69" s="1166"/>
      <c r="J69" s="1166"/>
      <c r="K69" s="1166"/>
      <c r="L69" s="1166"/>
      <c r="M69" s="1166"/>
      <c r="N69" s="1166"/>
      <c r="O69" s="1166"/>
      <c r="P69" s="1166"/>
      <c r="Q69" s="1167"/>
    </row>
    <row r="70" spans="1:17" ht="18">
      <c r="A70" s="1164"/>
      <c r="B70" s="1154" t="s">
        <v>180</v>
      </c>
      <c r="C70" s="1155"/>
      <c r="D70" s="69"/>
      <c r="E70" s="1156"/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8"/>
    </row>
    <row r="71" spans="1:17" ht="18">
      <c r="A71" s="1164"/>
      <c r="B71" s="1154" t="s">
        <v>181</v>
      </c>
      <c r="C71" s="1155"/>
      <c r="D71" s="69"/>
      <c r="E71" s="1156" t="e">
        <f>#REF!</f>
        <v>#REF!</v>
      </c>
      <c r="F71" s="1157"/>
      <c r="G71" s="1157"/>
      <c r="H71" s="1157"/>
      <c r="I71" s="1157"/>
      <c r="J71" s="1157"/>
      <c r="K71" s="1157"/>
      <c r="L71" s="1157"/>
      <c r="M71" s="1157"/>
      <c r="N71" s="1157"/>
      <c r="O71" s="1157"/>
      <c r="P71" s="1157"/>
      <c r="Q71" s="1158"/>
    </row>
    <row r="72" spans="1:17" ht="18">
      <c r="A72" s="1164"/>
      <c r="B72" s="1154" t="s">
        <v>182</v>
      </c>
      <c r="C72" s="1155"/>
      <c r="D72" s="69"/>
      <c r="E72" s="1156" t="e">
        <f>#REF!</f>
        <v>#REF!</v>
      </c>
      <c r="F72" s="1157"/>
      <c r="G72" s="1157"/>
      <c r="H72" s="1157"/>
      <c r="I72" s="1157"/>
      <c r="J72" s="1157"/>
      <c r="K72" s="1157"/>
      <c r="L72" s="1157"/>
      <c r="M72" s="1157"/>
      <c r="N72" s="1157"/>
      <c r="O72" s="1157"/>
      <c r="P72" s="1157"/>
      <c r="Q72" s="1158"/>
    </row>
    <row r="73" spans="1:17" ht="18">
      <c r="A73" s="1163"/>
      <c r="B73" s="1154" t="s">
        <v>183</v>
      </c>
      <c r="C73" s="1155"/>
      <c r="D73" s="69"/>
      <c r="E73" s="1148" t="e">
        <f>#REF!</f>
        <v>#REF!</v>
      </c>
      <c r="F73" s="1149"/>
      <c r="G73" s="1149"/>
      <c r="H73" s="1149"/>
      <c r="I73" s="1149"/>
      <c r="J73" s="1149"/>
      <c r="K73" s="1149"/>
      <c r="L73" s="1149"/>
      <c r="M73" s="1149"/>
      <c r="N73" s="1149"/>
      <c r="O73" s="1149"/>
      <c r="P73" s="1149"/>
      <c r="Q73" s="1150"/>
    </row>
    <row r="74" spans="1:17" ht="18">
      <c r="A74" s="1162">
        <v>5</v>
      </c>
      <c r="B74" s="1146" t="s">
        <v>184</v>
      </c>
      <c r="C74" s="1147"/>
      <c r="D74" s="66"/>
      <c r="E74" s="1156" t="e">
        <f>#REF!</f>
        <v>#REF!</v>
      </c>
      <c r="F74" s="1157"/>
      <c r="G74" s="1157"/>
      <c r="H74" s="1157"/>
      <c r="I74" s="1157"/>
      <c r="J74" s="1157"/>
      <c r="K74" s="1157"/>
      <c r="L74" s="1157"/>
      <c r="M74" s="1157"/>
      <c r="N74" s="1157"/>
      <c r="O74" s="1157"/>
      <c r="P74" s="1157"/>
      <c r="Q74" s="1158"/>
    </row>
    <row r="75" spans="1:17" ht="18">
      <c r="A75" s="1163"/>
      <c r="B75" s="1146" t="s">
        <v>185</v>
      </c>
      <c r="C75" s="1147"/>
      <c r="D75" s="69"/>
      <c r="E75" s="1156" t="e">
        <f>#REF!</f>
        <v>#REF!</v>
      </c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8"/>
    </row>
    <row r="76" spans="1:17" ht="18">
      <c r="A76" s="70">
        <v>6</v>
      </c>
      <c r="B76" s="1146" t="s">
        <v>186</v>
      </c>
      <c r="C76" s="1147"/>
      <c r="D76" s="66" t="s">
        <v>187</v>
      </c>
      <c r="E76" s="1156" t="e">
        <f>#REF!</f>
        <v>#REF!</v>
      </c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8"/>
    </row>
    <row r="77" spans="1:17" ht="24" customHeight="1">
      <c r="A77" s="70">
        <v>7</v>
      </c>
      <c r="B77" s="1146" t="s">
        <v>188</v>
      </c>
      <c r="C77" s="1147"/>
      <c r="D77" s="64"/>
      <c r="E77" s="1156" t="e">
        <f>#REF!</f>
        <v>#REF!</v>
      </c>
      <c r="F77" s="1157"/>
      <c r="G77" s="1157"/>
      <c r="H77" s="1157"/>
      <c r="I77" s="1157"/>
      <c r="J77" s="1157"/>
      <c r="K77" s="1157"/>
      <c r="L77" s="1157"/>
      <c r="M77" s="1157"/>
      <c r="N77" s="1157"/>
      <c r="O77" s="1157"/>
      <c r="P77" s="1157"/>
      <c r="Q77" s="1158"/>
    </row>
    <row r="78" spans="1:17" ht="22.95" customHeight="1">
      <c r="A78" s="65">
        <v>8</v>
      </c>
      <c r="B78" s="1146" t="s">
        <v>189</v>
      </c>
      <c r="C78" s="1147"/>
      <c r="D78" s="69"/>
      <c r="E78" s="1148" t="s">
        <v>248</v>
      </c>
      <c r="F78" s="1149"/>
      <c r="G78" s="1149"/>
      <c r="H78" s="1149"/>
      <c r="I78" s="1149"/>
      <c r="J78" s="1149"/>
      <c r="K78" s="1149"/>
      <c r="L78" s="1149"/>
      <c r="M78" s="1149"/>
      <c r="N78" s="1149"/>
      <c r="O78" s="1149"/>
      <c r="P78" s="1149"/>
      <c r="Q78" s="1150"/>
    </row>
    <row r="79" spans="1:17" ht="18">
      <c r="A79" s="68">
        <v>9</v>
      </c>
      <c r="B79" s="1168" t="s">
        <v>192</v>
      </c>
      <c r="C79" s="1169"/>
      <c r="D79" s="66" t="s">
        <v>187</v>
      </c>
      <c r="E79" s="1156" t="e">
        <f>#REF!</f>
        <v>#REF!</v>
      </c>
      <c r="F79" s="1157"/>
      <c r="G79" s="1157"/>
      <c r="H79" s="1157"/>
      <c r="I79" s="1157"/>
      <c r="J79" s="1157"/>
      <c r="K79" s="1157"/>
      <c r="L79" s="1157"/>
      <c r="M79" s="1157"/>
      <c r="N79" s="1157"/>
      <c r="O79" s="1157"/>
      <c r="P79" s="1157"/>
      <c r="Q79" s="1158"/>
    </row>
    <row r="80" spans="1:17" ht="18">
      <c r="A80" s="1162">
        <v>10</v>
      </c>
      <c r="B80" s="1146" t="s">
        <v>193</v>
      </c>
      <c r="C80" s="1147"/>
      <c r="D80" s="64"/>
      <c r="E80" s="1165" t="e">
        <f>#REF!</f>
        <v>#REF!</v>
      </c>
      <c r="F80" s="1166"/>
      <c r="G80" s="1166"/>
      <c r="H80" s="1166"/>
      <c r="I80" s="1166"/>
      <c r="J80" s="1166"/>
      <c r="K80" s="1166"/>
      <c r="L80" s="1166"/>
      <c r="M80" s="1166"/>
      <c r="N80" s="1166"/>
      <c r="O80" s="1166"/>
      <c r="P80" s="1166"/>
      <c r="Q80" s="1167"/>
    </row>
    <row r="81" spans="1:17" ht="18">
      <c r="A81" s="1164"/>
      <c r="B81" s="1146" t="s">
        <v>194</v>
      </c>
      <c r="C81" s="1147"/>
      <c r="D81" s="71"/>
      <c r="E81" s="1148" t="e">
        <f>#REF!</f>
        <v>#REF!</v>
      </c>
      <c r="F81" s="1149"/>
      <c r="G81" s="1149"/>
      <c r="H81" s="1149"/>
      <c r="I81" s="1149"/>
      <c r="J81" s="1149"/>
      <c r="K81" s="1149"/>
      <c r="L81" s="1149"/>
      <c r="M81" s="1149"/>
      <c r="N81" s="1149"/>
      <c r="O81" s="1149"/>
      <c r="P81" s="1149"/>
      <c r="Q81" s="1150"/>
    </row>
    <row r="82" spans="1:17" ht="18">
      <c r="A82" s="1163"/>
      <c r="B82" s="1146" t="s">
        <v>195</v>
      </c>
      <c r="C82" s="1147"/>
      <c r="D82" s="66"/>
      <c r="E82" s="1156" t="e">
        <f>#REF!</f>
        <v>#REF!</v>
      </c>
      <c r="F82" s="1157"/>
      <c r="G82" s="1157"/>
      <c r="H82" s="1157"/>
      <c r="I82" s="1157"/>
      <c r="J82" s="1157"/>
      <c r="K82" s="1157"/>
      <c r="L82" s="1157"/>
      <c r="M82" s="1157"/>
      <c r="N82" s="1157"/>
      <c r="O82" s="1157"/>
      <c r="P82" s="1157"/>
      <c r="Q82" s="1158"/>
    </row>
    <row r="83" spans="1:17" ht="60" customHeight="1">
      <c r="A83" s="67">
        <v>11</v>
      </c>
      <c r="B83" s="1146" t="s">
        <v>196</v>
      </c>
      <c r="C83" s="1147"/>
      <c r="D83" s="66" t="s">
        <v>187</v>
      </c>
      <c r="E83" s="1182" t="e">
        <f>#REF!</f>
        <v>#REF!</v>
      </c>
      <c r="F83" s="1183"/>
      <c r="G83" s="1183"/>
      <c r="H83" s="1183"/>
      <c r="I83" s="1183"/>
      <c r="J83" s="1183"/>
      <c r="K83" s="1183"/>
      <c r="L83" s="1183"/>
      <c r="M83" s="1183"/>
      <c r="N83" s="1183"/>
      <c r="O83" s="1183"/>
      <c r="P83" s="1183"/>
      <c r="Q83" s="1184"/>
    </row>
    <row r="84" spans="1:17" ht="18">
      <c r="A84" s="67">
        <v>12</v>
      </c>
      <c r="B84" s="1146" t="s">
        <v>197</v>
      </c>
      <c r="C84" s="1147"/>
      <c r="D84" s="66" t="s">
        <v>187</v>
      </c>
      <c r="E84" s="1148" t="s">
        <v>198</v>
      </c>
      <c r="F84" s="1149"/>
      <c r="G84" s="1149"/>
      <c r="H84" s="1149"/>
      <c r="I84" s="1149"/>
      <c r="J84" s="1149"/>
      <c r="K84" s="1149"/>
      <c r="L84" s="1149"/>
      <c r="M84" s="1149"/>
      <c r="N84" s="1149"/>
      <c r="O84" s="1149"/>
      <c r="P84" s="1149"/>
      <c r="Q84" s="1150"/>
    </row>
    <row r="85" spans="1:17" ht="18">
      <c r="A85" s="1162">
        <v>15</v>
      </c>
      <c r="B85" s="1146" t="s">
        <v>200</v>
      </c>
      <c r="C85" s="1147"/>
      <c r="D85" s="66"/>
      <c r="E85" s="1263" t="e">
        <f>#REF!</f>
        <v>#REF!</v>
      </c>
      <c r="F85" s="1264"/>
      <c r="G85" s="1264"/>
      <c r="H85" s="1264"/>
      <c r="I85" s="1264"/>
      <c r="J85" s="1264"/>
      <c r="K85" s="1264"/>
      <c r="L85" s="1264"/>
      <c r="M85" s="1264"/>
      <c r="N85" s="1264"/>
      <c r="O85" s="1264"/>
      <c r="P85" s="1264"/>
      <c r="Q85" s="1265"/>
    </row>
    <row r="86" spans="1:17" ht="18">
      <c r="A86" s="1164"/>
      <c r="B86" s="1146" t="s">
        <v>201</v>
      </c>
      <c r="C86" s="1147"/>
      <c r="D86" s="66"/>
      <c r="E86" s="1185" t="e">
        <f>#REF!</f>
        <v>#REF!</v>
      </c>
      <c r="F86" s="1186"/>
      <c r="G86" s="1186"/>
      <c r="H86" s="1186"/>
      <c r="I86" s="1186"/>
      <c r="J86" s="1186"/>
      <c r="K86" s="1186"/>
      <c r="L86" s="1186"/>
      <c r="M86" s="1186"/>
      <c r="N86" s="1186"/>
      <c r="O86" s="1186"/>
      <c r="P86" s="1186"/>
      <c r="Q86" s="1187"/>
    </row>
    <row r="87" spans="1:17" ht="18">
      <c r="A87" s="1164"/>
      <c r="B87" s="1146" t="s">
        <v>202</v>
      </c>
      <c r="C87" s="1147"/>
      <c r="D87" s="66"/>
      <c r="E87" s="1185"/>
      <c r="F87" s="1186"/>
      <c r="G87" s="1186"/>
      <c r="H87" s="1186"/>
      <c r="I87" s="1186"/>
      <c r="J87" s="1186"/>
      <c r="K87" s="1186"/>
      <c r="L87" s="1186"/>
      <c r="M87" s="1186"/>
      <c r="N87" s="1186"/>
      <c r="O87" s="1186"/>
      <c r="P87" s="1186"/>
      <c r="Q87" s="1187"/>
    </row>
    <row r="88" spans="1:17" ht="18">
      <c r="A88" s="1163"/>
      <c r="B88" s="1146" t="s">
        <v>203</v>
      </c>
      <c r="C88" s="1147"/>
      <c r="D88" s="66"/>
      <c r="E88" s="1185"/>
      <c r="F88" s="1186"/>
      <c r="G88" s="1186"/>
      <c r="H88" s="1186"/>
      <c r="I88" s="1186"/>
      <c r="J88" s="1186"/>
      <c r="K88" s="1186"/>
      <c r="L88" s="1186"/>
      <c r="M88" s="1186"/>
      <c r="N88" s="1186"/>
      <c r="O88" s="1186"/>
      <c r="P88" s="1186"/>
      <c r="Q88" s="1187"/>
    </row>
    <row r="89" spans="1:17" ht="18">
      <c r="A89" s="1162">
        <v>16</v>
      </c>
      <c r="B89" s="1201" t="s">
        <v>204</v>
      </c>
      <c r="C89" s="1202"/>
      <c r="D89" s="66"/>
      <c r="E89" s="1203"/>
      <c r="F89" s="1204"/>
      <c r="G89" s="1204"/>
      <c r="H89" s="1204"/>
      <c r="I89" s="1204"/>
      <c r="J89" s="1204"/>
      <c r="K89" s="1204"/>
      <c r="L89" s="1204"/>
      <c r="M89" s="1204"/>
      <c r="N89" s="1204"/>
      <c r="O89" s="1204"/>
      <c r="P89" s="1204"/>
      <c r="Q89" s="1205"/>
    </row>
    <row r="90" spans="1:17" ht="18">
      <c r="A90" s="1164"/>
      <c r="B90" s="1146" t="s">
        <v>205</v>
      </c>
      <c r="C90" s="1147"/>
      <c r="D90" s="66"/>
      <c r="E90" s="1209" t="e">
        <f>#REF!</f>
        <v>#REF!</v>
      </c>
      <c r="F90" s="1210"/>
      <c r="G90" s="1210"/>
      <c r="H90" s="1210"/>
      <c r="I90" s="1210"/>
      <c r="J90" s="1210"/>
      <c r="K90" s="1210"/>
      <c r="L90" s="1210"/>
      <c r="M90" s="1210"/>
      <c r="N90" s="1210"/>
      <c r="O90" s="1210"/>
      <c r="P90" s="1210"/>
      <c r="Q90" s="1211"/>
    </row>
    <row r="91" spans="1:17" ht="18">
      <c r="A91" s="1164"/>
      <c r="B91" s="1146" t="s">
        <v>206</v>
      </c>
      <c r="C91" s="1147"/>
      <c r="D91" s="66"/>
      <c r="E91" s="1212" t="e">
        <f>#REF!</f>
        <v>#REF!</v>
      </c>
      <c r="F91" s="1213"/>
      <c r="G91" s="1213"/>
      <c r="H91" s="1213"/>
      <c r="I91" s="1213"/>
      <c r="J91" s="1213"/>
      <c r="K91" s="1213"/>
      <c r="L91" s="1213"/>
      <c r="M91" s="1213"/>
      <c r="N91" s="1213"/>
      <c r="O91" s="1213"/>
      <c r="P91" s="1213"/>
      <c r="Q91" s="1214"/>
    </row>
    <row r="92" spans="1:17" ht="18">
      <c r="A92" s="1164"/>
      <c r="B92" s="1146" t="s">
        <v>207</v>
      </c>
      <c r="C92" s="1147"/>
      <c r="D92" s="66"/>
      <c r="E92" s="1212" t="e">
        <f>#REF!</f>
        <v>#REF!</v>
      </c>
      <c r="F92" s="1213"/>
      <c r="G92" s="1213"/>
      <c r="H92" s="1213"/>
      <c r="I92" s="1213"/>
      <c r="J92" s="1213"/>
      <c r="K92" s="1213"/>
      <c r="L92" s="1213"/>
      <c r="M92" s="1213"/>
      <c r="N92" s="1213"/>
      <c r="O92" s="1213"/>
      <c r="P92" s="1213"/>
      <c r="Q92" s="1214"/>
    </row>
    <row r="93" spans="1:17" ht="18">
      <c r="A93" s="1163"/>
      <c r="B93" s="1146" t="s">
        <v>208</v>
      </c>
      <c r="C93" s="1147"/>
      <c r="D93" s="66"/>
      <c r="E93" s="1215" t="e">
        <f>#REF!</f>
        <v>#REF!</v>
      </c>
      <c r="F93" s="1216"/>
      <c r="G93" s="1216"/>
      <c r="H93" s="1216"/>
      <c r="I93" s="1216"/>
      <c r="J93" s="1216"/>
      <c r="K93" s="1216"/>
      <c r="L93" s="1216"/>
      <c r="M93" s="1216"/>
      <c r="N93" s="1216"/>
      <c r="O93" s="1216"/>
      <c r="P93" s="1216"/>
      <c r="Q93" s="1217"/>
    </row>
    <row r="94" spans="1:17" ht="18">
      <c r="A94" s="1198">
        <v>18</v>
      </c>
      <c r="B94" s="1201" t="s">
        <v>209</v>
      </c>
      <c r="C94" s="1202"/>
      <c r="D94" s="84"/>
      <c r="E94" s="1203"/>
      <c r="F94" s="1204"/>
      <c r="G94" s="1204"/>
      <c r="H94" s="1204"/>
      <c r="I94" s="1204"/>
      <c r="J94" s="1204"/>
      <c r="K94" s="1204"/>
      <c r="L94" s="1204"/>
      <c r="M94" s="1204"/>
      <c r="N94" s="1204"/>
      <c r="O94" s="1204"/>
      <c r="P94" s="1204"/>
      <c r="Q94" s="1205"/>
    </row>
    <row r="95" spans="1:17" ht="18">
      <c r="A95" s="1199"/>
      <c r="B95" s="1146" t="s">
        <v>210</v>
      </c>
      <c r="C95" s="1147"/>
      <c r="D95" s="84"/>
      <c r="E95" s="1206" t="e">
        <f>#REF!</f>
        <v>#REF!</v>
      </c>
      <c r="F95" s="1207"/>
      <c r="G95" s="1207"/>
      <c r="H95" s="1207"/>
      <c r="I95" s="1207"/>
      <c r="J95" s="1207"/>
      <c r="K95" s="1207"/>
      <c r="L95" s="1207"/>
      <c r="M95" s="1207"/>
      <c r="N95" s="1207"/>
      <c r="O95" s="1207"/>
      <c r="P95" s="1207"/>
      <c r="Q95" s="1208"/>
    </row>
    <row r="96" spans="1:17" ht="18">
      <c r="A96" s="1199"/>
      <c r="B96" s="1146" t="s">
        <v>211</v>
      </c>
      <c r="C96" s="1147"/>
      <c r="D96" s="84"/>
      <c r="E96" s="1218" t="e">
        <f>#REF!</f>
        <v>#REF!</v>
      </c>
      <c r="F96" s="1219"/>
      <c r="G96" s="1219"/>
      <c r="H96" s="1219"/>
      <c r="I96" s="1219"/>
      <c r="J96" s="1219"/>
      <c r="K96" s="1219"/>
      <c r="L96" s="1219"/>
      <c r="M96" s="1219"/>
      <c r="N96" s="1219"/>
      <c r="O96" s="1219"/>
      <c r="P96" s="1219"/>
      <c r="Q96" s="1220"/>
    </row>
    <row r="97" spans="1:17" ht="18">
      <c r="A97" s="1200"/>
      <c r="B97" s="1146" t="s">
        <v>212</v>
      </c>
      <c r="C97" s="1147"/>
      <c r="D97" s="84"/>
      <c r="E97" s="1185" t="e">
        <f>#REF!</f>
        <v>#REF!</v>
      </c>
      <c r="F97" s="1186"/>
      <c r="G97" s="1186"/>
      <c r="H97" s="1186"/>
      <c r="I97" s="1186"/>
      <c r="J97" s="1186"/>
      <c r="K97" s="1186"/>
      <c r="L97" s="1186"/>
      <c r="M97" s="1186"/>
      <c r="N97" s="1186"/>
      <c r="O97" s="1186"/>
      <c r="P97" s="1186"/>
      <c r="Q97" s="1187"/>
    </row>
    <row r="98" spans="1:17" ht="18">
      <c r="A98" s="1198">
        <v>19</v>
      </c>
      <c r="B98" s="1201" t="s">
        <v>213</v>
      </c>
      <c r="C98" s="1202"/>
      <c r="D98" s="84"/>
      <c r="E98" s="1203"/>
      <c r="F98" s="1204"/>
      <c r="G98" s="1204"/>
      <c r="H98" s="1204"/>
      <c r="I98" s="1204"/>
      <c r="J98" s="1204"/>
      <c r="K98" s="1204"/>
      <c r="L98" s="1204"/>
      <c r="M98" s="1204"/>
      <c r="N98" s="1204"/>
      <c r="O98" s="1204"/>
      <c r="P98" s="1204"/>
      <c r="Q98" s="1205"/>
    </row>
    <row r="99" spans="1:17" ht="18">
      <c r="A99" s="1199"/>
      <c r="B99" s="1146" t="s">
        <v>214</v>
      </c>
      <c r="C99" s="1147"/>
      <c r="D99" s="66"/>
      <c r="E99" s="1185" t="e">
        <f>#REF!</f>
        <v>#REF!</v>
      </c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7"/>
    </row>
    <row r="100" spans="1:17" ht="18">
      <c r="A100" s="1199"/>
      <c r="B100" s="1146" t="s">
        <v>215</v>
      </c>
      <c r="C100" s="1147"/>
      <c r="D100" s="66"/>
      <c r="E100" s="1185" t="e">
        <f>#REF!</f>
        <v>#REF!</v>
      </c>
      <c r="F100" s="1186"/>
      <c r="G100" s="1186"/>
      <c r="H100" s="1186"/>
      <c r="I100" s="1186"/>
      <c r="J100" s="1186"/>
      <c r="K100" s="1186"/>
      <c r="L100" s="1186"/>
      <c r="M100" s="1186"/>
      <c r="N100" s="1186"/>
      <c r="O100" s="1186"/>
      <c r="P100" s="1186"/>
      <c r="Q100" s="1187"/>
    </row>
    <row r="101" spans="1:17" ht="18">
      <c r="A101" s="1200"/>
      <c r="B101" s="1146" t="s">
        <v>216</v>
      </c>
      <c r="C101" s="1147"/>
      <c r="D101" s="66" t="s">
        <v>187</v>
      </c>
      <c r="E101" s="1185" t="e">
        <f>#REF!</f>
        <v>#REF!</v>
      </c>
      <c r="F101" s="1186"/>
      <c r="G101" s="1186"/>
      <c r="H101" s="1186"/>
      <c r="I101" s="1186"/>
      <c r="J101" s="1186"/>
      <c r="K101" s="1186"/>
      <c r="L101" s="1186"/>
      <c r="M101" s="1186"/>
      <c r="N101" s="1186"/>
      <c r="O101" s="1186"/>
      <c r="P101" s="1186"/>
      <c r="Q101" s="1187"/>
    </row>
    <row r="102" spans="1:17" ht="18">
      <c r="A102" s="85">
        <v>21</v>
      </c>
      <c r="B102" s="1201" t="s">
        <v>217</v>
      </c>
      <c r="C102" s="1202"/>
      <c r="D102" s="66"/>
      <c r="E102" s="1185" t="e">
        <f>#REF!</f>
        <v>#REF!</v>
      </c>
      <c r="F102" s="1186"/>
      <c r="G102" s="1186"/>
      <c r="H102" s="1186"/>
      <c r="I102" s="1186"/>
      <c r="J102" s="1186"/>
      <c r="K102" s="1186"/>
      <c r="L102" s="1186"/>
      <c r="M102" s="1186"/>
      <c r="N102" s="1186"/>
      <c r="O102" s="1186"/>
      <c r="P102" s="1186"/>
      <c r="Q102" s="1187"/>
    </row>
    <row r="103" spans="1:17" ht="18.600000000000001" thickBot="1">
      <c r="A103" s="86">
        <v>22</v>
      </c>
      <c r="B103" s="1221" t="s">
        <v>218</v>
      </c>
      <c r="C103" s="1222"/>
      <c r="D103" s="87"/>
      <c r="E103" s="1223" t="e">
        <f>#REF!</f>
        <v>#REF!</v>
      </c>
      <c r="F103" s="1224"/>
      <c r="G103" s="1224"/>
      <c r="H103" s="1224"/>
      <c r="I103" s="1224"/>
      <c r="J103" s="1224"/>
      <c r="K103" s="1224"/>
      <c r="L103" s="1224"/>
      <c r="M103" s="1224"/>
      <c r="N103" s="1224"/>
      <c r="O103" s="1224"/>
      <c r="P103" s="1224"/>
      <c r="Q103" s="1225"/>
    </row>
  </sheetData>
  <mergeCells count="141">
    <mergeCell ref="B102:C102"/>
    <mergeCell ref="E102:Q102"/>
    <mergeCell ref="B103:C103"/>
    <mergeCell ref="E103:Q103"/>
    <mergeCell ref="A98:A101"/>
    <mergeCell ref="B98:C98"/>
    <mergeCell ref="E98:Q98"/>
    <mergeCell ref="B99:C99"/>
    <mergeCell ref="E99:Q99"/>
    <mergeCell ref="B100:C100"/>
    <mergeCell ref="E100:Q100"/>
    <mergeCell ref="B101:C101"/>
    <mergeCell ref="E101:Q101"/>
    <mergeCell ref="B93:C93"/>
    <mergeCell ref="A94:A97"/>
    <mergeCell ref="B94:C94"/>
    <mergeCell ref="E94:Q94"/>
    <mergeCell ref="B95:C95"/>
    <mergeCell ref="E95:Q95"/>
    <mergeCell ref="B96:C96"/>
    <mergeCell ref="A89:A93"/>
    <mergeCell ref="B89:C89"/>
    <mergeCell ref="E89:Q89"/>
    <mergeCell ref="B90:C90"/>
    <mergeCell ref="E90:Q93"/>
    <mergeCell ref="B91:C91"/>
    <mergeCell ref="B92:C92"/>
    <mergeCell ref="E96:Q96"/>
    <mergeCell ref="B97:C97"/>
    <mergeCell ref="E97:Q97"/>
    <mergeCell ref="B83:C83"/>
    <mergeCell ref="E83:Q83"/>
    <mergeCell ref="B84:C84"/>
    <mergeCell ref="E84:Q84"/>
    <mergeCell ref="A85:A88"/>
    <mergeCell ref="B85:C85"/>
    <mergeCell ref="E85:Q85"/>
    <mergeCell ref="B86:C86"/>
    <mergeCell ref="E86:Q86"/>
    <mergeCell ref="B87:C87"/>
    <mergeCell ref="E87:Q87"/>
    <mergeCell ref="B88:C88"/>
    <mergeCell ref="E88:Q88"/>
    <mergeCell ref="B76:C76"/>
    <mergeCell ref="E76:Q76"/>
    <mergeCell ref="B77:C77"/>
    <mergeCell ref="E77:Q77"/>
    <mergeCell ref="B78:C78"/>
    <mergeCell ref="E78:Q78"/>
    <mergeCell ref="B79:C79"/>
    <mergeCell ref="E79:Q79"/>
    <mergeCell ref="A80:A82"/>
    <mergeCell ref="B80:C80"/>
    <mergeCell ref="E80:Q80"/>
    <mergeCell ref="B81:C81"/>
    <mergeCell ref="E81:Q81"/>
    <mergeCell ref="B82:C82"/>
    <mergeCell ref="E82:Q82"/>
    <mergeCell ref="B72:C72"/>
    <mergeCell ref="E72:Q72"/>
    <mergeCell ref="B73:C73"/>
    <mergeCell ref="E73:Q73"/>
    <mergeCell ref="A74:A75"/>
    <mergeCell ref="B74:C74"/>
    <mergeCell ref="E74:Q74"/>
    <mergeCell ref="B75:C75"/>
    <mergeCell ref="E75:Q75"/>
    <mergeCell ref="A69:A73"/>
    <mergeCell ref="B69:C69"/>
    <mergeCell ref="E69:Q69"/>
    <mergeCell ref="B70:C70"/>
    <mergeCell ref="E70:Q70"/>
    <mergeCell ref="A65:C65"/>
    <mergeCell ref="E65:Q65"/>
    <mergeCell ref="B66:C66"/>
    <mergeCell ref="E66:Q66"/>
    <mergeCell ref="B67:C67"/>
    <mergeCell ref="E67:Q67"/>
    <mergeCell ref="B68:C68"/>
    <mergeCell ref="E68:Q68"/>
    <mergeCell ref="B71:C71"/>
    <mergeCell ref="E71:Q71"/>
    <mergeCell ref="B55:C55"/>
    <mergeCell ref="H55:I55"/>
    <mergeCell ref="L55:M55"/>
    <mergeCell ref="O55:P55"/>
    <mergeCell ref="Q55:R55"/>
    <mergeCell ref="B56:C56"/>
    <mergeCell ref="H56:I56"/>
    <mergeCell ref="L56:M56"/>
    <mergeCell ref="O56:P56"/>
    <mergeCell ref="Q56:R56"/>
    <mergeCell ref="B53:C53"/>
    <mergeCell ref="H53:I53"/>
    <mergeCell ref="L53:M53"/>
    <mergeCell ref="O53:P53"/>
    <mergeCell ref="Q53:R53"/>
    <mergeCell ref="B54:C54"/>
    <mergeCell ref="H54:I54"/>
    <mergeCell ref="L54:M54"/>
    <mergeCell ref="O54:P54"/>
    <mergeCell ref="Q54:R54"/>
    <mergeCell ref="B51:C51"/>
    <mergeCell ref="H51:I51"/>
    <mergeCell ref="L51:M51"/>
    <mergeCell ref="O51:P51"/>
    <mergeCell ref="Q51:R51"/>
    <mergeCell ref="B52:C52"/>
    <mergeCell ref="H52:I52"/>
    <mergeCell ref="L52:M52"/>
    <mergeCell ref="O52:P52"/>
    <mergeCell ref="Q52:R52"/>
    <mergeCell ref="G48:R48"/>
    <mergeCell ref="A49:A50"/>
    <mergeCell ref="B49:C50"/>
    <mergeCell ref="D49:F49"/>
    <mergeCell ref="G49:J49"/>
    <mergeCell ref="K49:N49"/>
    <mergeCell ref="O49:R49"/>
    <mergeCell ref="H50:I50"/>
    <mergeCell ref="L50:M50"/>
    <mergeCell ref="O50:P50"/>
    <mergeCell ref="Q50:R50"/>
    <mergeCell ref="R12:R28"/>
    <mergeCell ref="C15:C18"/>
    <mergeCell ref="C19:C28"/>
    <mergeCell ref="B29:B45"/>
    <mergeCell ref="C29:C31"/>
    <mergeCell ref="Q29:Q45"/>
    <mergeCell ref="C32:C35"/>
    <mergeCell ref="C36:C45"/>
    <mergeCell ref="R29:R45"/>
    <mergeCell ref="E7:F7"/>
    <mergeCell ref="E9:K9"/>
    <mergeCell ref="P9:P11"/>
    <mergeCell ref="G10:I10"/>
    <mergeCell ref="J10:J11"/>
    <mergeCell ref="K10:K11"/>
    <mergeCell ref="B12:B28"/>
    <mergeCell ref="C12:C14"/>
    <mergeCell ref="Q12:Q28"/>
  </mergeCells>
  <phoneticPr fontId="42" type="noConversion"/>
  <printOptions horizontalCentered="1"/>
  <pageMargins left="0.2" right="0.2" top="0.2" bottom="0.2" header="0.31" footer="0.31"/>
  <pageSetup paperSize="9" scale="64" orientation="landscape" r:id="rId1"/>
  <headerFooter alignWithMargins="0">
    <oddFooter>&amp;L&amp;F &amp;A&amp;C&amp;P of &amp;N&amp;R&amp;D &amp;T</oddFooter>
  </headerFooter>
  <rowBreaks count="1" manualBreakCount="1">
    <brk id="64" max="17" man="1"/>
  </rowBreaks>
</worksheet>
</file>

<file path=docMetadata/LabelInfo.xml><?xml version="1.0" encoding="utf-8"?>
<clbl:labelList xmlns:clbl="http://schemas.microsoft.com/office/2020/mipLabelMetadata">
  <clbl:label id="{facd89c4-9369-4fd9-adf2-87f43764d537}" enabled="1" method="Privileged" siteId="{86f73c75-dc8a-4267-9c81-519f1054d1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Condition</vt:lpstr>
      <vt:lpstr>JPN2</vt:lpstr>
      <vt:lpstr>JPN3</vt:lpstr>
      <vt:lpstr>JPN4</vt:lpstr>
      <vt:lpstr>PUS</vt:lpstr>
      <vt:lpstr>SEA2</vt:lpstr>
      <vt:lpstr>SEA3</vt:lpstr>
      <vt:lpstr>SEA4</vt:lpstr>
      <vt:lpstr>EUR2</vt:lpstr>
      <vt:lpstr>NOA2</vt:lpstr>
      <vt:lpstr>NOA3</vt:lpstr>
      <vt:lpstr>NOA4</vt:lpstr>
      <vt:lpstr>CAN</vt:lpstr>
      <vt:lpstr>CHN2</vt:lpstr>
      <vt:lpstr>CHN3</vt:lpstr>
      <vt:lpstr>ROR</vt:lpstr>
      <vt:lpstr>AKLBNE </vt:lpstr>
      <vt:lpstr>工作表2</vt:lpstr>
      <vt:lpstr>BNEAKL CI vs NZ vs QF</vt:lpstr>
      <vt:lpstr>工作表5</vt:lpstr>
      <vt:lpstr>工作表3</vt:lpstr>
      <vt:lpstr>工作表1</vt:lpstr>
      <vt:lpstr>Domestic add-on</vt:lpstr>
      <vt:lpstr>2019 AUG-SEP FF</vt:lpstr>
      <vt:lpstr>'2019 AUG-SEP FF'!Print_Area</vt:lpstr>
      <vt:lpstr>'AKLBNE '!Print_Area</vt:lpstr>
      <vt:lpstr>'CHN2'!Print_Area</vt:lpstr>
      <vt:lpstr>'CHN3'!Print_Area</vt:lpstr>
      <vt:lpstr>Condition!Print_Area</vt:lpstr>
      <vt:lpstr>'Domestic add-on'!Print_Area</vt:lpstr>
      <vt:lpstr>'EUR2'!Print_Area</vt:lpstr>
      <vt:lpstr>'JPN2'!Print_Area</vt:lpstr>
      <vt:lpstr>'JPN3'!Print_Area</vt:lpstr>
      <vt:lpstr>'JPN4'!Print_Area</vt:lpstr>
      <vt:lpstr>'NOA2'!Print_Area</vt:lpstr>
      <vt:lpstr>'NOA3'!Print_Area</vt:lpstr>
      <vt:lpstr>'NOA4'!Print_Area</vt:lpstr>
      <vt:lpstr>PUS!Print_Area</vt:lpstr>
      <vt:lpstr>ROR!Print_Area</vt:lpstr>
      <vt:lpstr>'SEA2'!Print_Area</vt:lpstr>
      <vt:lpstr>'SEA3'!Print_Area</vt:lpstr>
      <vt:lpstr>'SEA4'!Print_Area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SU01</dc:creator>
  <cp:keywords/>
  <dc:description/>
  <cp:lastModifiedBy>Maree Robinson</cp:lastModifiedBy>
  <cp:revision>1</cp:revision>
  <cp:lastPrinted>2025-08-19T05:56:17Z</cp:lastPrinted>
  <dcterms:created xsi:type="dcterms:W3CDTF">2001-03-22T06:43:37Z</dcterms:created>
  <dcterms:modified xsi:type="dcterms:W3CDTF">2025-08-27T22:08:06Z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1033-10.8.2.6638</vt:lpwstr>
  </property>
</Properties>
</file>